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0225"/>
  <workbookPr autoCompressPictures="0"/>
  <bookViews>
    <workbookView xWindow="0" yWindow="0" windowWidth="25600" windowHeight="16060" activeTab="3"/>
  </bookViews>
  <sheets>
    <sheet name="1. Base" sheetId="1" r:id="rId1"/>
    <sheet name="2. Volume di Vendita" sheetId="3" r:id="rId2"/>
    <sheet name="3. StarDog" sheetId="4" r:id="rId3"/>
    <sheet name="4. Complessità Piatto" sheetId="6" r:id="rId4"/>
  </sheet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1" i="3" l="1"/>
  <c r="B25" i="3"/>
  <c r="B11" i="3"/>
  <c r="E12" i="1"/>
  <c r="F12" i="1"/>
  <c r="E13" i="1"/>
  <c r="F13" i="1"/>
  <c r="E14" i="1"/>
  <c r="F14" i="1"/>
  <c r="I11" i="6"/>
  <c r="U11" i="6"/>
  <c r="I12" i="6"/>
  <c r="I13" i="6"/>
  <c r="U13" i="6"/>
  <c r="I14" i="6"/>
  <c r="U14" i="6"/>
  <c r="I15" i="6"/>
  <c r="U15" i="6"/>
  <c r="I16" i="6"/>
  <c r="U16" i="6"/>
  <c r="I17" i="6"/>
  <c r="I18" i="6"/>
  <c r="U18" i="6"/>
  <c r="I19" i="6"/>
  <c r="U19" i="6"/>
  <c r="I20" i="6"/>
  <c r="U20" i="6"/>
  <c r="I21" i="6"/>
  <c r="U21" i="6"/>
  <c r="I22" i="6"/>
  <c r="U22" i="6"/>
  <c r="I23" i="6"/>
  <c r="U23" i="6"/>
  <c r="I24" i="6"/>
  <c r="U24" i="6"/>
  <c r="I25" i="6"/>
  <c r="U25" i="6"/>
  <c r="I26" i="6"/>
  <c r="U26" i="6"/>
  <c r="I27" i="6"/>
  <c r="U27" i="6"/>
  <c r="I28" i="6"/>
  <c r="U28" i="6"/>
  <c r="I29" i="6"/>
  <c r="U29" i="6"/>
  <c r="I10" i="6"/>
  <c r="U10" i="6"/>
  <c r="D29" i="6"/>
  <c r="E29" i="6"/>
  <c r="C29" i="6"/>
  <c r="B29" i="6"/>
  <c r="D28" i="6"/>
  <c r="E28" i="6"/>
  <c r="C28" i="6"/>
  <c r="F28" i="6"/>
  <c r="B28" i="6"/>
  <c r="D27" i="6"/>
  <c r="E27" i="6"/>
  <c r="C27" i="6"/>
  <c r="B27" i="6"/>
  <c r="D26" i="6"/>
  <c r="E26" i="6"/>
  <c r="C26" i="6"/>
  <c r="H26" i="6"/>
  <c r="W26" i="6"/>
  <c r="B26" i="6"/>
  <c r="D25" i="6"/>
  <c r="E25" i="6"/>
  <c r="C25" i="6"/>
  <c r="B25" i="6"/>
  <c r="D24" i="6"/>
  <c r="E24" i="6"/>
  <c r="C24" i="6"/>
  <c r="H24" i="6"/>
  <c r="W24" i="6"/>
  <c r="B24" i="6"/>
  <c r="D23" i="6"/>
  <c r="E23" i="6"/>
  <c r="C23" i="6"/>
  <c r="B23" i="6"/>
  <c r="D22" i="6"/>
  <c r="E22" i="6"/>
  <c r="C22" i="6"/>
  <c r="H22" i="6"/>
  <c r="W22" i="6"/>
  <c r="B22" i="6"/>
  <c r="D21" i="6"/>
  <c r="E21" i="6"/>
  <c r="C21" i="6"/>
  <c r="B21" i="6"/>
  <c r="D20" i="6"/>
  <c r="E20" i="6"/>
  <c r="C20" i="6"/>
  <c r="F20" i="6"/>
  <c r="B20" i="6"/>
  <c r="D19" i="6"/>
  <c r="E19" i="6"/>
  <c r="C19" i="6"/>
  <c r="B19" i="6"/>
  <c r="D18" i="6"/>
  <c r="E18" i="6"/>
  <c r="C18" i="6"/>
  <c r="H18" i="6"/>
  <c r="W18" i="6"/>
  <c r="B18" i="6"/>
  <c r="U17" i="6"/>
  <c r="D17" i="6"/>
  <c r="E17" i="6"/>
  <c r="C17" i="6"/>
  <c r="H17" i="6"/>
  <c r="W17" i="6"/>
  <c r="B17" i="6"/>
  <c r="D16" i="6"/>
  <c r="E16" i="6"/>
  <c r="C16" i="6"/>
  <c r="H16" i="6"/>
  <c r="W16" i="6"/>
  <c r="B16" i="6"/>
  <c r="D15" i="6"/>
  <c r="E15" i="6"/>
  <c r="C15" i="6"/>
  <c r="G15" i="6"/>
  <c r="B15" i="6"/>
  <c r="D14" i="6"/>
  <c r="E14" i="6"/>
  <c r="C14" i="6"/>
  <c r="G14" i="6"/>
  <c r="B14" i="6"/>
  <c r="D13" i="6"/>
  <c r="E13" i="6"/>
  <c r="C13" i="6"/>
  <c r="F13" i="6"/>
  <c r="B13" i="6"/>
  <c r="U12" i="6"/>
  <c r="D12" i="6"/>
  <c r="E12" i="6"/>
  <c r="C12" i="6"/>
  <c r="G12" i="6"/>
  <c r="B12" i="6"/>
  <c r="D11" i="6"/>
  <c r="E11" i="6"/>
  <c r="C11" i="6"/>
  <c r="B11" i="6"/>
  <c r="D10" i="6"/>
  <c r="E10" i="6"/>
  <c r="C10" i="6"/>
  <c r="B10" i="6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L30" i="3"/>
  <c r="E31" i="1"/>
  <c r="H31" i="1"/>
  <c r="E30" i="1"/>
  <c r="H30" i="1"/>
  <c r="E29" i="1"/>
  <c r="H29" i="1"/>
  <c r="E28" i="1"/>
  <c r="H28" i="1"/>
  <c r="E27" i="1"/>
  <c r="H27" i="1"/>
  <c r="E26" i="1"/>
  <c r="H26" i="1"/>
  <c r="E25" i="1"/>
  <c r="H25" i="1"/>
  <c r="E24" i="1"/>
  <c r="H24" i="1"/>
  <c r="E23" i="1"/>
  <c r="H23" i="1"/>
  <c r="E22" i="1"/>
  <c r="F22" i="1"/>
  <c r="E21" i="1"/>
  <c r="H21" i="1"/>
  <c r="E20" i="1"/>
  <c r="F20" i="1"/>
  <c r="E19" i="1"/>
  <c r="H19" i="1"/>
  <c r="E18" i="1"/>
  <c r="H18" i="1"/>
  <c r="E17" i="1"/>
  <c r="H17" i="1"/>
  <c r="E16" i="1"/>
  <c r="F16" i="1"/>
  <c r="E15" i="1"/>
  <c r="H15" i="1"/>
  <c r="C12" i="3"/>
  <c r="D12" i="3"/>
  <c r="E12" i="3"/>
  <c r="C13" i="3"/>
  <c r="D13" i="3"/>
  <c r="E13" i="3"/>
  <c r="C14" i="3"/>
  <c r="D14" i="3"/>
  <c r="E14" i="3"/>
  <c r="F14" i="3"/>
  <c r="C15" i="3"/>
  <c r="D15" i="3"/>
  <c r="E15" i="3"/>
  <c r="C16" i="3"/>
  <c r="D16" i="3"/>
  <c r="E16" i="3"/>
  <c r="C17" i="3"/>
  <c r="D17" i="3"/>
  <c r="E17" i="3"/>
  <c r="I17" i="3"/>
  <c r="V17" i="3"/>
  <c r="C18" i="3"/>
  <c r="D18" i="3"/>
  <c r="E18" i="3"/>
  <c r="G18" i="3"/>
  <c r="C19" i="3"/>
  <c r="D19" i="3"/>
  <c r="E19" i="3"/>
  <c r="G19" i="3"/>
  <c r="C20" i="3"/>
  <c r="D20" i="3"/>
  <c r="E20" i="3"/>
  <c r="G20" i="3"/>
  <c r="C21" i="3"/>
  <c r="D21" i="3"/>
  <c r="E21" i="3"/>
  <c r="C22" i="3"/>
  <c r="D22" i="3"/>
  <c r="E22" i="3"/>
  <c r="F22" i="3"/>
  <c r="C23" i="3"/>
  <c r="D23" i="3"/>
  <c r="E23" i="3"/>
  <c r="G23" i="3"/>
  <c r="C24" i="3"/>
  <c r="D24" i="3"/>
  <c r="E24" i="3"/>
  <c r="C25" i="3"/>
  <c r="D25" i="3"/>
  <c r="E25" i="3"/>
  <c r="G25" i="3"/>
  <c r="C26" i="3"/>
  <c r="D26" i="3"/>
  <c r="E26" i="3"/>
  <c r="I26" i="3"/>
  <c r="V26" i="3"/>
  <c r="C27" i="3"/>
  <c r="D27" i="3"/>
  <c r="E27" i="3"/>
  <c r="F27" i="3"/>
  <c r="C28" i="3"/>
  <c r="D28" i="3"/>
  <c r="E28" i="3"/>
  <c r="C29" i="3"/>
  <c r="D29" i="3"/>
  <c r="E29" i="3"/>
  <c r="C30" i="3"/>
  <c r="D30" i="3"/>
  <c r="E30" i="3"/>
  <c r="F30" i="3"/>
  <c r="B30" i="3"/>
  <c r="B29" i="3"/>
  <c r="B28" i="3"/>
  <c r="B27" i="3"/>
  <c r="B26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D11" i="3"/>
  <c r="E11" i="3"/>
  <c r="C11" i="3"/>
  <c r="H13" i="1"/>
  <c r="G13" i="1"/>
  <c r="I24" i="3"/>
  <c r="V24" i="3"/>
  <c r="H14" i="1"/>
  <c r="H12" i="1"/>
  <c r="G14" i="1"/>
  <c r="G12" i="1"/>
  <c r="G31" i="1"/>
  <c r="I18" i="3"/>
  <c r="V18" i="3"/>
  <c r="G19" i="6"/>
  <c r="H14" i="6"/>
  <c r="W14" i="6"/>
  <c r="L15" i="3"/>
  <c r="L23" i="3"/>
  <c r="G11" i="6"/>
  <c r="G27" i="6"/>
  <c r="G22" i="6"/>
  <c r="F19" i="6"/>
  <c r="H19" i="6"/>
  <c r="W19" i="6"/>
  <c r="G17" i="6"/>
  <c r="F17" i="6"/>
  <c r="H12" i="6"/>
  <c r="W12" i="6"/>
  <c r="F12" i="6"/>
  <c r="H21" i="6"/>
  <c r="W21" i="6"/>
  <c r="G21" i="6"/>
  <c r="F21" i="6"/>
  <c r="G23" i="6"/>
  <c r="F23" i="6"/>
  <c r="H23" i="6"/>
  <c r="W23" i="6"/>
  <c r="G25" i="6"/>
  <c r="H25" i="6"/>
  <c r="W25" i="6"/>
  <c r="F25" i="6"/>
  <c r="F11" i="6"/>
  <c r="H11" i="6"/>
  <c r="W11" i="6"/>
  <c r="G20" i="6"/>
  <c r="F27" i="6"/>
  <c r="H27" i="6"/>
  <c r="W27" i="6"/>
  <c r="G13" i="6"/>
  <c r="H13" i="6"/>
  <c r="W13" i="6"/>
  <c r="G29" i="6"/>
  <c r="H29" i="6"/>
  <c r="W29" i="6"/>
  <c r="F29" i="6"/>
  <c r="F15" i="6"/>
  <c r="H15" i="6"/>
  <c r="W15" i="6"/>
  <c r="F14" i="6"/>
  <c r="L16" i="3"/>
  <c r="L17" i="3"/>
  <c r="L25" i="3"/>
  <c r="L24" i="3"/>
  <c r="L18" i="3"/>
  <c r="L26" i="3"/>
  <c r="L19" i="3"/>
  <c r="L12" i="3"/>
  <c r="L20" i="3"/>
  <c r="L28" i="3"/>
  <c r="L13" i="3"/>
  <c r="L21" i="3"/>
  <c r="L29" i="3"/>
  <c r="L27" i="3"/>
  <c r="L14" i="3"/>
  <c r="L22" i="3"/>
  <c r="I16" i="3"/>
  <c r="V16" i="3"/>
  <c r="G29" i="1"/>
  <c r="G27" i="1"/>
  <c r="G25" i="1"/>
  <c r="G23" i="1"/>
  <c r="G21" i="1"/>
  <c r="F18" i="1"/>
  <c r="F24" i="1"/>
  <c r="F26" i="1"/>
  <c r="F28" i="1"/>
  <c r="F30" i="1"/>
  <c r="G16" i="1"/>
  <c r="G18" i="1"/>
  <c r="G20" i="1"/>
  <c r="G22" i="1"/>
  <c r="G24" i="1"/>
  <c r="G26" i="1"/>
  <c r="G28" i="1"/>
  <c r="G30" i="1"/>
  <c r="H16" i="1"/>
  <c r="H20" i="1"/>
  <c r="H22" i="1"/>
  <c r="F15" i="1"/>
  <c r="F17" i="1"/>
  <c r="F19" i="1"/>
  <c r="F21" i="1"/>
  <c r="F23" i="1"/>
  <c r="F25" i="1"/>
  <c r="F27" i="1"/>
  <c r="F29" i="1"/>
  <c r="F31" i="1"/>
  <c r="G15" i="1"/>
  <c r="G17" i="1"/>
  <c r="G19" i="1"/>
  <c r="G26" i="3"/>
  <c r="G21" i="3"/>
  <c r="I14" i="3"/>
  <c r="V14" i="3"/>
  <c r="I29" i="3"/>
  <c r="V29" i="3"/>
  <c r="F29" i="3"/>
  <c r="I25" i="3"/>
  <c r="V25" i="3"/>
  <c r="F25" i="3"/>
  <c r="I21" i="3"/>
  <c r="V21" i="3"/>
  <c r="F21" i="3"/>
  <c r="F17" i="3"/>
  <c r="I13" i="3"/>
  <c r="V13" i="3"/>
  <c r="F13" i="3"/>
  <c r="G17" i="3"/>
  <c r="G13" i="3"/>
  <c r="F28" i="3"/>
  <c r="I28" i="3"/>
  <c r="V28" i="3"/>
  <c r="G28" i="3"/>
  <c r="F20" i="3"/>
  <c r="I20" i="3"/>
  <c r="V20" i="3"/>
  <c r="F12" i="3"/>
  <c r="I12" i="3"/>
  <c r="V12" i="3"/>
  <c r="G12" i="3"/>
  <c r="I23" i="3"/>
  <c r="V23" i="3"/>
  <c r="F23" i="3"/>
  <c r="F15" i="3"/>
  <c r="I15" i="3"/>
  <c r="V15" i="3"/>
  <c r="G15" i="3"/>
  <c r="G29" i="3"/>
  <c r="G24" i="3"/>
  <c r="F16" i="3"/>
  <c r="F24" i="3"/>
  <c r="F18" i="3"/>
  <c r="F26" i="3"/>
  <c r="G16" i="3"/>
  <c r="L11" i="3"/>
  <c r="I22" i="3"/>
  <c r="V22" i="3"/>
  <c r="I30" i="3"/>
  <c r="V30" i="3"/>
  <c r="F26" i="6"/>
  <c r="I27" i="3"/>
  <c r="V27" i="3"/>
  <c r="F22" i="6"/>
  <c r="G18" i="6"/>
  <c r="G14" i="3"/>
  <c r="I19" i="3"/>
  <c r="V19" i="3"/>
  <c r="F18" i="6"/>
  <c r="H28" i="6"/>
  <c r="W28" i="6"/>
  <c r="H20" i="6"/>
  <c r="W20" i="6"/>
  <c r="G22" i="3"/>
  <c r="G30" i="3"/>
  <c r="G27" i="3"/>
  <c r="I11" i="3"/>
  <c r="V11" i="3"/>
  <c r="H10" i="6"/>
  <c r="W10" i="6"/>
  <c r="G24" i="6"/>
  <c r="G16" i="6"/>
  <c r="G26" i="6"/>
  <c r="F24" i="6"/>
  <c r="F16" i="6"/>
  <c r="G28" i="6"/>
  <c r="F19" i="3"/>
  <c r="I33" i="3"/>
  <c r="G11" i="3"/>
  <c r="F10" i="6"/>
  <c r="F11" i="3"/>
  <c r="G10" i="6"/>
</calcChain>
</file>

<file path=xl/sharedStrings.xml><?xml version="1.0" encoding="utf-8"?>
<sst xmlns="http://schemas.openxmlformats.org/spreadsheetml/2006/main" count="69" uniqueCount="54">
  <si>
    <t>Cost</t>
  </si>
  <si>
    <t>Selling Price</t>
  </si>
  <si>
    <t>Selling Price ex Vat</t>
  </si>
  <si>
    <t>Cost of Sale</t>
  </si>
  <si>
    <t>Gross Profit</t>
  </si>
  <si>
    <t>Margin</t>
  </si>
  <si>
    <t>VAT @</t>
  </si>
  <si>
    <t>Sales</t>
  </si>
  <si>
    <t>Aggiungi i nomi dei tuoi piatti nella colonna B, quindi aggiungi il prezzo di costo e il prezzo di vendita rispettivamente nelle colonne C e D. I campi rimanenti in ogni riga verranno compilati automaticamente.</t>
  </si>
  <si>
    <t>Inserisci il numero di unità vendute per piatto in un dato periodo di tempo nella colonna J. Suggeriamo un periodo di 3 mesi, per avere un buon intervallo.</t>
  </si>
  <si>
    <t>Nome del Piatto</t>
  </si>
  <si>
    <t>Costo</t>
  </si>
  <si>
    <t>Prezzo di Vendità</t>
  </si>
  <si>
    <t>Prezzo di Vendita IVA esclusa</t>
  </si>
  <si>
    <t>Margine</t>
  </si>
  <si>
    <t>Costo di Vendita</t>
  </si>
  <si>
    <t>Utile Lordo</t>
  </si>
  <si>
    <t>IVA @</t>
  </si>
  <si>
    <t>Suggerimento: Non usi tutte le righe? Elimina quelle che non contengono dati per assicurarti che le formule vengano calcolate correttamente.</t>
  </si>
  <si>
    <t>Piatto 1</t>
  </si>
  <si>
    <t>Piatto 2</t>
  </si>
  <si>
    <t>Piatto 3</t>
  </si>
  <si>
    <t>Piatto 4</t>
  </si>
  <si>
    <t>Piatto 5</t>
  </si>
  <si>
    <t>Piatto 6</t>
  </si>
  <si>
    <t>Piatto 7</t>
  </si>
  <si>
    <t>Piatto 8</t>
  </si>
  <si>
    <t>Piatto 9</t>
  </si>
  <si>
    <t>Piatto 10</t>
  </si>
  <si>
    <t>Piatto 11</t>
  </si>
  <si>
    <t>Piatto 12</t>
  </si>
  <si>
    <t>Piatto 13</t>
  </si>
  <si>
    <t>Piatto 14</t>
  </si>
  <si>
    <t>Piatto 15</t>
  </si>
  <si>
    <t>Piatto 16</t>
  </si>
  <si>
    <t>Piatto 17</t>
  </si>
  <si>
    <t>Piatto 18</t>
  </si>
  <si>
    <t>Piatto 19</t>
  </si>
  <si>
    <t>Piatto 20</t>
  </si>
  <si>
    <t>Nome Piatto</t>
  </si>
  <si>
    <t>Numero Piatti</t>
  </si>
  <si>
    <t>Vendite</t>
  </si>
  <si>
    <t>Media</t>
  </si>
  <si>
    <t>Maggiore o minore rispetto alla media</t>
  </si>
  <si>
    <t>FASE DUE</t>
  </si>
  <si>
    <t>FASE UNO</t>
  </si>
  <si>
    <t>FASE TRE</t>
  </si>
  <si>
    <t>La linea verticale mostrata nel grafico sotto indica le tue coperture medie. Successivamente, concorda il margine di profitto lordo su cui la tua azienda deve lavorare (ad es.70%) e traccia questa linea orizzontalmente sul grafico nel punto pertinente. Le due linee si intercetteranno dandoti 4 quadranti.</t>
  </si>
  <si>
    <t>Utile lordo massimo</t>
  </si>
  <si>
    <t>Massimo</t>
  </si>
  <si>
    <t>Complessità Piatto</t>
  </si>
  <si>
    <t>FASE QUATTRO</t>
  </si>
  <si>
    <t>Valuta la complessità di ciascuno dei tuoi piatti su una scala da 1 a 5 e inserisci la tua valutazione nella colonna J. Riportali rispetto al volume ordinato e al margine di ogni piatto come mostrato.</t>
  </si>
  <si>
    <t>Portata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</si>
</sst>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€&quot;\ * #,##0.00_-;\-&quot;€&quot;\ * #,##0.00_-;_-&quot;€&quot;\ * &quot;-&quot;??_-;_-@_-"/>
    <numFmt numFmtId="165" formatCode="_-&quot;£&quot;* #,##0.00_-;\-&quot;£&quot;* #,##0.00_-;_-&quot;£&quot;* &quot;-&quot;??_-;_-@_-"/>
    <numFmt numFmtId="166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sz val="12"/>
      <color theme="0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i/>
      <sz val="14"/>
      <color theme="1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0" fontId="3" fillId="0" borderId="0" xfId="0" applyFont="1" applyAlignment="1">
      <alignment horizontal="center" vertical="center"/>
    </xf>
    <xf numFmtId="1" fontId="4" fillId="0" borderId="1" xfId="2" applyNumberFormat="1" applyFont="1" applyBorder="1" applyAlignment="1">
      <alignment horizontal="center" vertical="center"/>
    </xf>
    <xf numFmtId="1" fontId="4" fillId="0" borderId="8" xfId="2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1" fontId="4" fillId="0" borderId="6" xfId="2" applyNumberFormat="1" applyFont="1" applyBorder="1" applyAlignment="1">
      <alignment vertical="center"/>
    </xf>
    <xf numFmtId="1" fontId="4" fillId="0" borderId="9" xfId="2" applyNumberFormat="1" applyFont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165" fontId="3" fillId="0" borderId="3" xfId="1" applyFont="1" applyBorder="1" applyAlignment="1">
      <alignment horizontal="left" vertical="center"/>
    </xf>
    <xf numFmtId="1" fontId="3" fillId="0" borderId="3" xfId="0" applyNumberFormat="1" applyFont="1" applyFill="1" applyBorder="1" applyAlignment="1">
      <alignment horizontal="left"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5" fontId="3" fillId="0" borderId="3" xfId="1" applyFont="1" applyBorder="1" applyAlignment="1">
      <alignment vertical="center"/>
    </xf>
    <xf numFmtId="1" fontId="3" fillId="0" borderId="3" xfId="0" applyNumberFormat="1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165" fontId="3" fillId="0" borderId="0" xfId="1" applyFont="1" applyAlignment="1">
      <alignment vertical="center"/>
    </xf>
    <xf numFmtId="0" fontId="3" fillId="2" borderId="0" xfId="0" applyFont="1" applyFill="1" applyAlignment="1">
      <alignment vertical="center"/>
    </xf>
    <xf numFmtId="166" fontId="3" fillId="2" borderId="0" xfId="2" applyNumberFormat="1" applyFont="1" applyFill="1" applyAlignment="1">
      <alignment vertic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165" fontId="3" fillId="0" borderId="11" xfId="1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9" fontId="4" fillId="0" borderId="3" xfId="2" applyFont="1" applyBorder="1" applyAlignment="1">
      <alignment vertical="center"/>
    </xf>
    <xf numFmtId="9" fontId="4" fillId="0" borderId="4" xfId="2" applyFont="1" applyBorder="1" applyAlignment="1">
      <alignment vertical="center"/>
    </xf>
    <xf numFmtId="165" fontId="4" fillId="3" borderId="1" xfId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165" fontId="4" fillId="3" borderId="8" xfId="1" applyFont="1" applyFill="1" applyBorder="1" applyAlignment="1">
      <alignment vertical="center"/>
    </xf>
    <xf numFmtId="9" fontId="4" fillId="0" borderId="15" xfId="2" applyFont="1" applyBorder="1" applyAlignment="1">
      <alignment vertical="center"/>
    </xf>
    <xf numFmtId="9" fontId="4" fillId="0" borderId="16" xfId="2" applyFont="1" applyBorder="1" applyAlignment="1">
      <alignment vertical="center"/>
    </xf>
    <xf numFmtId="1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1" xfId="0" applyFont="1" applyBorder="1" applyAlignment="1">
      <alignment vertical="center"/>
    </xf>
    <xf numFmtId="165" fontId="4" fillId="0" borderId="1" xfId="1" applyFont="1" applyBorder="1" applyAlignment="1">
      <alignment vertical="center"/>
    </xf>
    <xf numFmtId="9" fontId="4" fillId="0" borderId="1" xfId="2" applyFont="1" applyBorder="1" applyAlignment="1">
      <alignment vertical="center"/>
    </xf>
    <xf numFmtId="1" fontId="4" fillId="0" borderId="1" xfId="2" applyNumberFormat="1" applyFont="1" applyBorder="1" applyAlignment="1">
      <alignment vertical="center"/>
    </xf>
    <xf numFmtId="9" fontId="4" fillId="0" borderId="6" xfId="2" applyFont="1" applyBorder="1" applyAlignment="1">
      <alignment vertical="center"/>
    </xf>
    <xf numFmtId="9" fontId="4" fillId="0" borderId="0" xfId="2" applyFont="1" applyBorder="1" applyAlignment="1">
      <alignment vertical="center"/>
    </xf>
    <xf numFmtId="1" fontId="6" fillId="0" borderId="0" xfId="2" applyNumberFormat="1" applyFont="1" applyBorder="1" applyAlignment="1">
      <alignment vertical="center"/>
    </xf>
    <xf numFmtId="9" fontId="5" fillId="0" borderId="0" xfId="2" applyFont="1" applyAlignment="1">
      <alignment vertical="center"/>
    </xf>
    <xf numFmtId="9" fontId="3" fillId="0" borderId="0" xfId="2" applyFont="1" applyAlignment="1">
      <alignment vertical="center"/>
    </xf>
    <xf numFmtId="0" fontId="4" fillId="0" borderId="8" xfId="0" applyFont="1" applyBorder="1" applyAlignment="1">
      <alignment vertical="center"/>
    </xf>
    <xf numFmtId="165" fontId="4" fillId="0" borderId="8" xfId="1" applyFont="1" applyBorder="1" applyAlignment="1">
      <alignment vertical="center"/>
    </xf>
    <xf numFmtId="9" fontId="4" fillId="0" borderId="8" xfId="2" applyFont="1" applyBorder="1" applyAlignment="1">
      <alignment vertical="center"/>
    </xf>
    <xf numFmtId="1" fontId="4" fillId="0" borderId="8" xfId="2" applyNumberFormat="1" applyFont="1" applyBorder="1" applyAlignment="1">
      <alignment vertical="center"/>
    </xf>
    <xf numFmtId="9" fontId="4" fillId="0" borderId="9" xfId="2" applyFont="1" applyBorder="1" applyAlignment="1">
      <alignment vertical="center"/>
    </xf>
    <xf numFmtId="9" fontId="3" fillId="0" borderId="0" xfId="0" applyNumberFormat="1" applyFont="1" applyAlignment="1">
      <alignment vertical="center"/>
    </xf>
    <xf numFmtId="1" fontId="4" fillId="0" borderId="0" xfId="2" applyNumberFormat="1" applyFont="1" applyBorder="1" applyAlignment="1">
      <alignment vertical="center"/>
    </xf>
    <xf numFmtId="0" fontId="3" fillId="0" borderId="4" xfId="0" applyFont="1" applyFill="1" applyBorder="1" applyAlignment="1">
      <alignment horizontal="left" vertical="center"/>
    </xf>
    <xf numFmtId="0" fontId="7" fillId="4" borderId="17" xfId="0" applyFont="1" applyFill="1" applyBorder="1" applyAlignment="1">
      <alignment vertical="center"/>
    </xf>
    <xf numFmtId="0" fontId="3" fillId="4" borderId="19" xfId="0" applyFont="1" applyFill="1" applyBorder="1" applyAlignment="1">
      <alignment vertical="center"/>
    </xf>
    <xf numFmtId="0" fontId="3" fillId="0" borderId="0" xfId="0" applyFont="1"/>
    <xf numFmtId="0" fontId="7" fillId="4" borderId="17" xfId="0" applyFont="1" applyFill="1" applyBorder="1"/>
    <xf numFmtId="0" fontId="3" fillId="4" borderId="18" xfId="0" applyFont="1" applyFill="1" applyBorder="1"/>
    <xf numFmtId="0" fontId="3" fillId="4" borderId="19" xfId="0" applyFont="1" applyFill="1" applyBorder="1"/>
    <xf numFmtId="1" fontId="3" fillId="4" borderId="18" xfId="0" applyNumberFormat="1" applyFont="1" applyFill="1" applyBorder="1" applyAlignment="1">
      <alignment vertical="center"/>
    </xf>
    <xf numFmtId="0" fontId="3" fillId="4" borderId="18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64" fontId="4" fillId="3" borderId="3" xfId="1" applyNumberFormat="1" applyFont="1" applyFill="1" applyBorder="1" applyAlignment="1">
      <alignment vertical="center"/>
    </xf>
    <xf numFmtId="164" fontId="4" fillId="3" borderId="14" xfId="1" applyNumberFormat="1" applyFont="1" applyFill="1" applyBorder="1" applyAlignment="1">
      <alignment vertical="center"/>
    </xf>
    <xf numFmtId="164" fontId="4" fillId="3" borderId="1" xfId="1" applyNumberFormat="1" applyFont="1" applyFill="1" applyBorder="1" applyAlignment="1">
      <alignment vertical="center"/>
    </xf>
    <xf numFmtId="164" fontId="4" fillId="3" borderId="8" xfId="1" applyNumberFormat="1" applyFont="1" applyFill="1" applyBorder="1" applyAlignment="1">
      <alignment vertical="center"/>
    </xf>
    <xf numFmtId="164" fontId="4" fillId="0" borderId="3" xfId="1" applyNumberFormat="1" applyFont="1" applyBorder="1" applyAlignment="1">
      <alignment vertical="center"/>
    </xf>
    <xf numFmtId="164" fontId="4" fillId="0" borderId="15" xfId="1" applyNumberFormat="1" applyFont="1" applyBorder="1" applyAlignment="1">
      <alignment vertical="center"/>
    </xf>
    <xf numFmtId="0" fontId="3" fillId="0" borderId="0" xfId="0" applyFont="1" applyAlignment="1">
      <alignment vertical="center" wrapText="1"/>
    </xf>
    <xf numFmtId="0" fontId="7" fillId="4" borderId="17" xfId="0" applyFont="1" applyFill="1" applyBorder="1" applyAlignment="1">
      <alignment horizontal="left" vertical="center"/>
    </xf>
    <xf numFmtId="0" fontId="7" fillId="4" borderId="18" xfId="0" applyFont="1" applyFill="1" applyBorder="1" applyAlignment="1">
      <alignment horizontal="left" vertical="center"/>
    </xf>
    <xf numFmtId="0" fontId="7" fillId="4" borderId="19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4" borderId="20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horizontal="left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left"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4" borderId="24" xfId="0" applyFont="1" applyFill="1" applyBorder="1" applyAlignment="1">
      <alignment horizontal="left" vertical="center" wrapText="1"/>
    </xf>
    <xf numFmtId="1" fontId="4" fillId="0" borderId="1" xfId="2" applyNumberFormat="1" applyFont="1" applyBorder="1" applyAlignment="1">
      <alignment horizontal="center" vertical="center"/>
    </xf>
    <xf numFmtId="1" fontId="4" fillId="0" borderId="8" xfId="2" applyNumberFormat="1" applyFont="1" applyBorder="1" applyAlignment="1">
      <alignment horizontal="center" vertical="center"/>
    </xf>
    <xf numFmtId="0" fontId="9" fillId="4" borderId="20" xfId="0" applyFont="1" applyFill="1" applyBorder="1" applyAlignment="1">
      <alignment horizontal="left" wrapText="1"/>
    </xf>
    <xf numFmtId="0" fontId="3" fillId="4" borderId="0" xfId="0" applyFont="1" applyFill="1" applyBorder="1" applyAlignment="1">
      <alignment horizontal="left" wrapText="1"/>
    </xf>
    <xf numFmtId="0" fontId="3" fillId="4" borderId="21" xfId="0" applyFont="1" applyFill="1" applyBorder="1" applyAlignment="1">
      <alignment horizontal="left" wrapText="1"/>
    </xf>
    <xf numFmtId="0" fontId="3" fillId="4" borderId="20" xfId="0" applyFont="1" applyFill="1" applyBorder="1" applyAlignment="1">
      <alignment horizontal="left" wrapText="1"/>
    </xf>
    <xf numFmtId="0" fontId="3" fillId="4" borderId="22" xfId="0" applyFont="1" applyFill="1" applyBorder="1" applyAlignment="1">
      <alignment horizontal="left" wrapText="1"/>
    </xf>
    <xf numFmtId="0" fontId="3" fillId="4" borderId="23" xfId="0" applyFont="1" applyFill="1" applyBorder="1" applyAlignment="1">
      <alignment horizontal="left" wrapText="1"/>
    </xf>
    <xf numFmtId="0" fontId="3" fillId="4" borderId="24" xfId="0" applyFont="1" applyFill="1" applyBorder="1" applyAlignment="1">
      <alignment horizontal="left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'2. Volume di Vendita'!$B$11:$B$30</c:f>
              <c:strCache>
                <c:ptCount val="1"/>
                <c:pt idx="0">
                  <c:v>Piatto 1 Piatto 2 Piatto 3 Piatto 4 Piatto 5 Piatto 6 Piatto 7 Piatto 8 Piatto 9 Piatto 10 Piatto 11 Piatto 12 Piatto 13 Piatto 14 Piatto 15 Piatto 16 Piatto 17 Piatto 18 Piatto 19 Piatto 20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06587167-3568-4D82-AD73-965E95813723}" type="CELLRANGE">
                      <a:rPr lang="en-US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7F9-4F58-B3FD-5EE315350DF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26B37E69-C3C9-4B55-A577-AF1AD4D61639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47F9-4F58-B3FD-5EE315350DF1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6EAC660-E684-4DC5-AAC0-7F966B3E61BF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7F9-4F58-B3FD-5EE315350DF1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E419CDF9-9513-4BA7-8776-713175DD6CA3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7F9-4F58-B3FD-5EE315350DF1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0113D2A7-83DB-430B-A084-A381D1F4AA37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7F9-4F58-B3FD-5EE315350DF1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9C60B9B3-8CFA-4F8E-8F7A-54C68E80C0D8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7F9-4F58-B3FD-5EE315350DF1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CC876899-6D24-4A39-94A5-AF7086E83693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7F9-4F58-B3FD-5EE315350DF1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B29408B7-E754-449C-8F47-96718FCB85D1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7F9-4F58-B3FD-5EE315350DF1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7AB32766-D127-4625-A3D4-EF273397B41F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7F9-4F58-B3FD-5EE315350DF1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FE316BA0-27AD-4F33-9C28-F0B518EDE144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7F9-4F58-B3FD-5EE315350DF1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5E7DDF02-489D-4D8A-96A4-5B6621169D02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7F9-4F58-B3FD-5EE315350DF1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DA2C8F71-FAD7-44CA-AD1D-EDA9787AA77F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7F9-4F58-B3FD-5EE315350DF1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461BFC14-5C73-4B58-90D9-E5A8723E387D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47F9-4F58-B3FD-5EE315350DF1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C80AB5A6-8587-4962-8F48-2E89676F0CD7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47F9-4F58-B3FD-5EE315350DF1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0FF38AF6-DED2-40BE-B24C-26C9048C1FCA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47F9-4F58-B3FD-5EE315350DF1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B730B2B2-EAF5-40E3-B7FB-30E46C74A837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47F9-4F58-B3FD-5EE315350DF1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FE53068D-0AD4-4AD9-90B1-514F20B5B1FD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47F9-4F58-B3FD-5EE315350DF1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E031CB6A-50D1-40DE-AB22-43849093325A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47F9-4F58-B3FD-5EE315350DF1}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07570DC7-8E77-4612-87AA-82EA4F3A176F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47F9-4F58-B3FD-5EE315350DF1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FAC9B83F-D3CA-491D-AA93-57829B1539AD}" type="CELLRANGE">
                      <a:rPr lang="it-IT"/>
                      <a:pPr/>
                      <a:t>[INTERVALLOCELLE]</a:t>
                    </a:fld>
                    <a:endParaRPr lang="it-IT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47F9-4F58-B3FD-5EE315350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'2. Volume di Vendita'!$T$11:$T$30</c:f>
              <c:numCache>
                <c:formatCode>0</c:formatCode>
                <c:ptCount val="20"/>
                <c:pt idx="0">
                  <c:v>122.0</c:v>
                </c:pt>
                <c:pt idx="1">
                  <c:v>343.0</c:v>
                </c:pt>
                <c:pt idx="2">
                  <c:v>385.0</c:v>
                </c:pt>
                <c:pt idx="3">
                  <c:v>370.0</c:v>
                </c:pt>
                <c:pt idx="4">
                  <c:v>222.0</c:v>
                </c:pt>
                <c:pt idx="5">
                  <c:v>330.0</c:v>
                </c:pt>
                <c:pt idx="6">
                  <c:v>350.0</c:v>
                </c:pt>
                <c:pt idx="7">
                  <c:v>133.0</c:v>
                </c:pt>
                <c:pt idx="8">
                  <c:v>120.0</c:v>
                </c:pt>
                <c:pt idx="9">
                  <c:v>287.0</c:v>
                </c:pt>
                <c:pt idx="10">
                  <c:v>321.0</c:v>
                </c:pt>
                <c:pt idx="11">
                  <c:v>265.0</c:v>
                </c:pt>
                <c:pt idx="12">
                  <c:v>404.0</c:v>
                </c:pt>
                <c:pt idx="13">
                  <c:v>300.0</c:v>
                </c:pt>
                <c:pt idx="14">
                  <c:v>198.0</c:v>
                </c:pt>
                <c:pt idx="15">
                  <c:v>244.0</c:v>
                </c:pt>
                <c:pt idx="16">
                  <c:v>277.0</c:v>
                </c:pt>
                <c:pt idx="17">
                  <c:v>108.0</c:v>
                </c:pt>
                <c:pt idx="18">
                  <c:v>388.0</c:v>
                </c:pt>
                <c:pt idx="19">
                  <c:v>305.0</c:v>
                </c:pt>
              </c:numCache>
            </c:numRef>
          </c:xVal>
          <c:yVal>
            <c:numRef>
              <c:f>'2. Volume di Vendita'!$V$11:$V$30</c:f>
              <c:numCache>
                <c:formatCode>0%</c:formatCode>
                <c:ptCount val="20"/>
                <c:pt idx="0">
                  <c:v>0.759259259259259</c:v>
                </c:pt>
                <c:pt idx="1">
                  <c:v>0.796296296296296</c:v>
                </c:pt>
                <c:pt idx="2">
                  <c:v>0.666666666666667</c:v>
                </c:pt>
                <c:pt idx="3">
                  <c:v>0.67962962962963</c:v>
                </c:pt>
                <c:pt idx="4">
                  <c:v>0.814814814814815</c:v>
                </c:pt>
                <c:pt idx="5">
                  <c:v>0.788034188034188</c:v>
                </c:pt>
                <c:pt idx="6">
                  <c:v>0.764102564102564</c:v>
                </c:pt>
                <c:pt idx="7">
                  <c:v>0.829059829059829</c:v>
                </c:pt>
                <c:pt idx="8">
                  <c:v>0.695726495726496</c:v>
                </c:pt>
                <c:pt idx="9">
                  <c:v>0.709401709401709</c:v>
                </c:pt>
                <c:pt idx="10">
                  <c:v>0.777777777777778</c:v>
                </c:pt>
                <c:pt idx="11">
                  <c:v>0.7</c:v>
                </c:pt>
                <c:pt idx="12">
                  <c:v>0.650793650793651</c:v>
                </c:pt>
                <c:pt idx="13">
                  <c:v>0.619047619047619</c:v>
                </c:pt>
                <c:pt idx="14">
                  <c:v>0.703174603174603</c:v>
                </c:pt>
                <c:pt idx="15">
                  <c:v>0.62962962962963</c:v>
                </c:pt>
                <c:pt idx="16">
                  <c:v>0.757037037037037</c:v>
                </c:pt>
                <c:pt idx="17">
                  <c:v>0.780740740740741</c:v>
                </c:pt>
                <c:pt idx="18">
                  <c:v>0.6</c:v>
                </c:pt>
                <c:pt idx="19">
                  <c:v>0.705185185185185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datalabelsRange>
                <c15:f>'2. Volume di Vendita'!$B$11:$B$30</c15:f>
                <c15:dlblRangeCache>
                  <c:ptCount val="20"/>
                  <c:pt idx="0">
                    <c:v>Piatto 1</c:v>
                  </c:pt>
                  <c:pt idx="1">
                    <c:v>Piatto 2</c:v>
                  </c:pt>
                  <c:pt idx="2">
                    <c:v>Piatto 3</c:v>
                  </c:pt>
                  <c:pt idx="3">
                    <c:v>Piatto 4</c:v>
                  </c:pt>
                  <c:pt idx="4">
                    <c:v>Piatto 5</c:v>
                  </c:pt>
                  <c:pt idx="5">
                    <c:v>Piatto 6</c:v>
                  </c:pt>
                  <c:pt idx="6">
                    <c:v>Piatto 7</c:v>
                  </c:pt>
                  <c:pt idx="7">
                    <c:v>Piatto 8</c:v>
                  </c:pt>
                  <c:pt idx="8">
                    <c:v>Piatto 9</c:v>
                  </c:pt>
                  <c:pt idx="9">
                    <c:v>Piatto 10</c:v>
                  </c:pt>
                  <c:pt idx="10">
                    <c:v>Piatto 11</c:v>
                  </c:pt>
                  <c:pt idx="11">
                    <c:v>Piatto 12</c:v>
                  </c:pt>
                  <c:pt idx="12">
                    <c:v>Piatto 13</c:v>
                  </c:pt>
                  <c:pt idx="13">
                    <c:v>Piatto 14</c:v>
                  </c:pt>
                  <c:pt idx="14">
                    <c:v>Piatto 15</c:v>
                  </c:pt>
                  <c:pt idx="15">
                    <c:v>Piatto 16</c:v>
                  </c:pt>
                  <c:pt idx="16">
                    <c:v>Piatto 17</c:v>
                  </c:pt>
                  <c:pt idx="17">
                    <c:v>Piatto 18</c:v>
                  </c:pt>
                  <c:pt idx="18">
                    <c:v>Piatto 19</c:v>
                  </c:pt>
                  <c:pt idx="19">
                    <c:v>Piatto 20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40FD-4FAD-AD8F-B0C5F80E2EF6}"/>
            </c:ext>
          </c:extLst>
        </c:ser>
        <c:ser>
          <c:idx val="1"/>
          <c:order val="1"/>
          <c:tx>
            <c:v>Average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Media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9692-4CC1-94E3-F9065ABA5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x"/>
            <c:errBarType val="both"/>
            <c:errValType val="percentage"/>
            <c:noEndCap val="0"/>
            <c:val val="0.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percentage"/>
            <c:noEndCap val="1"/>
            <c:val val="100.0"/>
            <c:spPr>
              <a:noFill/>
              <a:ln w="12700" cap="flat" cmpd="sng" algn="ctr">
                <a:solidFill>
                  <a:schemeClr val="accent2"/>
                </a:solidFill>
                <a:prstDash val="sysDot"/>
                <a:bevel/>
              </a:ln>
              <a:effectLst/>
            </c:spPr>
          </c:errBars>
          <c:xVal>
            <c:numRef>
              <c:f>'2. Volume di Vendita'!$K$11:$K$30</c:f>
              <c:numCache>
                <c:formatCode>0</c:formatCode>
                <c:ptCount val="20"/>
                <c:pt idx="0">
                  <c:v>273.6</c:v>
                </c:pt>
              </c:numCache>
            </c:numRef>
          </c:xVal>
          <c:yVal>
            <c:numRef>
              <c:f>'2. Volume di Vendita'!$I$33</c:f>
              <c:numCache>
                <c:formatCode>0%</c:formatCode>
                <c:ptCount val="1"/>
                <c:pt idx="0">
                  <c:v>0.829059829059829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47F9-4F58-B3FD-5EE315350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905416"/>
        <c:axId val="2122912552"/>
      </c:scatterChart>
      <c:valAx>
        <c:axId val="2122905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Quantità</a:t>
                </a:r>
                <a:r>
                  <a:rPr lang="en-GB" baseline="0"/>
                  <a:t> Vendute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2912552"/>
        <c:crossesAt val="0.0"/>
        <c:crossBetween val="midCat"/>
      </c:valAx>
      <c:valAx>
        <c:axId val="2122912552"/>
        <c:scaling>
          <c:orientation val="minMax"/>
          <c:max val="0.85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Utile Lordo 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22905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266701</xdr:colOff>
      <xdr:row>1</xdr:row>
      <xdr:rowOff>0</xdr:rowOff>
    </xdr:from>
    <xdr:to>
      <xdr:col>1</xdr:col>
      <xdr:colOff>1320801</xdr:colOff>
      <xdr:row>4</xdr:row>
      <xdr:rowOff>88701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3B2E656-0ACA-2C47-A057-83C34A09E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1" y="203200"/>
          <a:ext cx="1727200" cy="7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4</xdr:row>
      <xdr:rowOff>101600</xdr:rowOff>
    </xdr:from>
    <xdr:to>
      <xdr:col>1</xdr:col>
      <xdr:colOff>1473200</xdr:colOff>
      <xdr:row>7</xdr:row>
      <xdr:rowOff>166614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F7AE443-2B66-6445-A882-84EDEDCD8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" y="977900"/>
          <a:ext cx="2006600" cy="674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241301</xdr:colOff>
      <xdr:row>1</xdr:row>
      <xdr:rowOff>0</xdr:rowOff>
    </xdr:from>
    <xdr:to>
      <xdr:col>1</xdr:col>
      <xdr:colOff>1295401</xdr:colOff>
      <xdr:row>4</xdr:row>
      <xdr:rowOff>101401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DDE1832-0F16-B64F-B7E3-E3BEA1E97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301" y="203200"/>
          <a:ext cx="1727200" cy="7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</xdr:row>
      <xdr:rowOff>114300</xdr:rowOff>
    </xdr:from>
    <xdr:to>
      <xdr:col>1</xdr:col>
      <xdr:colOff>1447800</xdr:colOff>
      <xdr:row>7</xdr:row>
      <xdr:rowOff>179314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BB247D2-4538-F940-89BF-0EA701687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977900"/>
          <a:ext cx="2006600" cy="674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9</xdr:row>
      <xdr:rowOff>2540</xdr:rowOff>
    </xdr:from>
    <xdr:to>
      <xdr:col>19</xdr:col>
      <xdr:colOff>444500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E9B0C937-59F0-4E94-8D43-0552429F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228601</xdr:colOff>
      <xdr:row>1</xdr:row>
      <xdr:rowOff>25400</xdr:rowOff>
    </xdr:from>
    <xdr:to>
      <xdr:col>2</xdr:col>
      <xdr:colOff>609601</xdr:colOff>
      <xdr:row>4</xdr:row>
      <xdr:rowOff>126801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1AE0164-AC88-4940-8170-3B63C219A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1" y="228600"/>
          <a:ext cx="1727200" cy="7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4</xdr:row>
      <xdr:rowOff>139700</xdr:rowOff>
    </xdr:from>
    <xdr:to>
      <xdr:col>3</xdr:col>
      <xdr:colOff>88900</xdr:colOff>
      <xdr:row>8</xdr:row>
      <xdr:rowOff>1514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E874214-D744-994E-8634-5B0191A97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1003300"/>
          <a:ext cx="2006600" cy="6746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254001</xdr:colOff>
      <xdr:row>1</xdr:row>
      <xdr:rowOff>0</xdr:rowOff>
    </xdr:from>
    <xdr:to>
      <xdr:col>1</xdr:col>
      <xdr:colOff>1308101</xdr:colOff>
      <xdr:row>4</xdr:row>
      <xdr:rowOff>101401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7E4003B-7E10-C145-8732-047C44A70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1" y="203200"/>
          <a:ext cx="1727200" cy="76180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</xdr:row>
      <xdr:rowOff>114300</xdr:rowOff>
    </xdr:from>
    <xdr:to>
      <xdr:col>1</xdr:col>
      <xdr:colOff>1460500</xdr:colOff>
      <xdr:row>7</xdr:row>
      <xdr:rowOff>179314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86A543E7-FF6B-9942-9BA8-A003ACF80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0" y="977900"/>
          <a:ext cx="2006600" cy="6746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showGridLines="0" topLeftCell="A5" workbookViewId="0">
      <selection activeCell="B33" sqref="B33"/>
    </sheetView>
  </sheetViews>
  <sheetFormatPr baseColWidth="10" defaultColWidth="8.83203125" defaultRowHeight="15" x14ac:dyDescent="0"/>
  <cols>
    <col min="1" max="1" width="8.83203125" style="17"/>
    <col min="2" max="2" width="32.83203125" style="17" customWidth="1"/>
    <col min="3" max="3" width="9.83203125" style="18" bestFit="1" customWidth="1"/>
    <col min="4" max="4" width="21.33203125" style="18" customWidth="1"/>
    <col min="5" max="5" width="33.1640625" style="17" customWidth="1"/>
    <col min="6" max="6" width="16.1640625" style="17" customWidth="1"/>
    <col min="7" max="7" width="22.6640625" style="17" customWidth="1"/>
    <col min="8" max="8" width="13.33203125" style="17" customWidth="1"/>
    <col min="9" max="9" width="9" style="17" customWidth="1"/>
    <col min="10" max="16384" width="8.83203125" style="17"/>
  </cols>
  <sheetData>
    <row r="2" spans="1:8" ht="21" customHeight="1">
      <c r="C2" s="70" t="s">
        <v>45</v>
      </c>
      <c r="D2" s="71"/>
      <c r="E2" s="71"/>
      <c r="F2" s="72"/>
    </row>
    <row r="3" spans="1:8" ht="16" customHeight="1">
      <c r="C3" s="77" t="s">
        <v>8</v>
      </c>
      <c r="D3" s="78"/>
      <c r="E3" s="78"/>
      <c r="F3" s="79"/>
    </row>
    <row r="4" spans="1:8">
      <c r="C4" s="77"/>
      <c r="D4" s="78"/>
      <c r="E4" s="78"/>
      <c r="F4" s="79"/>
    </row>
    <row r="5" spans="1:8">
      <c r="C5" s="77"/>
      <c r="D5" s="78"/>
      <c r="E5" s="78"/>
      <c r="F5" s="79"/>
    </row>
    <row r="6" spans="1:8">
      <c r="C6" s="80"/>
      <c r="D6" s="81"/>
      <c r="E6" s="81"/>
      <c r="F6" s="82"/>
    </row>
    <row r="9" spans="1:8">
      <c r="B9" s="19" t="s">
        <v>17</v>
      </c>
      <c r="C9" s="20">
        <v>0.1</v>
      </c>
    </row>
    <row r="10" spans="1:8" ht="16" thickBot="1"/>
    <row r="11" spans="1:8" ht="34" customHeight="1" thickBot="1">
      <c r="A11" s="21" t="s">
        <v>53</v>
      </c>
      <c r="B11" s="22" t="s">
        <v>10</v>
      </c>
      <c r="C11" s="23" t="s">
        <v>11</v>
      </c>
      <c r="D11" s="23" t="s">
        <v>12</v>
      </c>
      <c r="E11" s="22" t="s">
        <v>13</v>
      </c>
      <c r="F11" s="22" t="s">
        <v>14</v>
      </c>
      <c r="G11" s="22" t="s">
        <v>15</v>
      </c>
      <c r="H11" s="24" t="s">
        <v>16</v>
      </c>
    </row>
    <row r="12" spans="1:8" ht="20" customHeight="1" thickBot="1">
      <c r="A12" s="73"/>
      <c r="B12" s="25" t="s">
        <v>19</v>
      </c>
      <c r="C12" s="63">
        <v>1.3</v>
      </c>
      <c r="D12" s="63">
        <v>6</v>
      </c>
      <c r="E12" s="67">
        <f t="shared" ref="E12:E31" si="0">D12-(D12*$C$9)</f>
        <v>5.4</v>
      </c>
      <c r="F12" s="67">
        <f>E12-C12</f>
        <v>4.1000000000000005</v>
      </c>
      <c r="G12" s="26">
        <f>C12/E12</f>
        <v>0.24074074074074073</v>
      </c>
      <c r="H12" s="27">
        <f>(E12-C12)/E12</f>
        <v>0.7592592592592593</v>
      </c>
    </row>
    <row r="13" spans="1:8" ht="20" customHeight="1" thickBot="1">
      <c r="A13" s="74"/>
      <c r="B13" s="25" t="s">
        <v>20</v>
      </c>
      <c r="C13" s="64">
        <v>1.1000000000000001</v>
      </c>
      <c r="D13" s="64">
        <v>6</v>
      </c>
      <c r="E13" s="67">
        <f t="shared" si="0"/>
        <v>5.4</v>
      </c>
      <c r="F13" s="67">
        <f t="shared" ref="F13:F31" si="1">E13-C13</f>
        <v>4.3000000000000007</v>
      </c>
      <c r="G13" s="26">
        <f t="shared" ref="G13:G31" si="2">C13/E13</f>
        <v>0.20370370370370372</v>
      </c>
      <c r="H13" s="27">
        <f t="shared" ref="H13:H31" si="3">(E13-C13)/E13</f>
        <v>0.79629629629629639</v>
      </c>
    </row>
    <row r="14" spans="1:8" ht="20" customHeight="1" thickBot="1">
      <c r="A14" s="74"/>
      <c r="B14" s="25" t="s">
        <v>21</v>
      </c>
      <c r="C14" s="64">
        <v>1.8</v>
      </c>
      <c r="D14" s="64">
        <v>6</v>
      </c>
      <c r="E14" s="67">
        <f t="shared" si="0"/>
        <v>5.4</v>
      </c>
      <c r="F14" s="67">
        <f t="shared" si="1"/>
        <v>3.6000000000000005</v>
      </c>
      <c r="G14" s="26">
        <f t="shared" si="2"/>
        <v>0.33333333333333331</v>
      </c>
      <c r="H14" s="27">
        <f t="shared" si="3"/>
        <v>0.66666666666666674</v>
      </c>
    </row>
    <row r="15" spans="1:8" ht="20" customHeight="1" thickBot="1">
      <c r="A15" s="74"/>
      <c r="B15" s="25" t="s">
        <v>22</v>
      </c>
      <c r="C15" s="64">
        <v>1.73</v>
      </c>
      <c r="D15" s="64">
        <v>6</v>
      </c>
      <c r="E15" s="67">
        <f t="shared" si="0"/>
        <v>5.4</v>
      </c>
      <c r="F15" s="67">
        <f t="shared" si="1"/>
        <v>3.6700000000000004</v>
      </c>
      <c r="G15" s="26">
        <f t="shared" si="2"/>
        <v>0.32037037037037036</v>
      </c>
      <c r="H15" s="27">
        <f t="shared" si="3"/>
        <v>0.67962962962962969</v>
      </c>
    </row>
    <row r="16" spans="1:8" ht="20" customHeight="1" thickBot="1">
      <c r="A16" s="74"/>
      <c r="B16" s="25" t="s">
        <v>23</v>
      </c>
      <c r="C16" s="64">
        <v>1</v>
      </c>
      <c r="D16" s="64">
        <v>6</v>
      </c>
      <c r="E16" s="67">
        <f t="shared" si="0"/>
        <v>5.4</v>
      </c>
      <c r="F16" s="67">
        <f t="shared" si="1"/>
        <v>4.4000000000000004</v>
      </c>
      <c r="G16" s="26">
        <f t="shared" si="2"/>
        <v>0.18518518518518517</v>
      </c>
      <c r="H16" s="27">
        <f t="shared" si="3"/>
        <v>0.81481481481481488</v>
      </c>
    </row>
    <row r="17" spans="1:12" ht="20" customHeight="1" thickBot="1">
      <c r="A17" s="74"/>
      <c r="B17" s="25" t="s">
        <v>24</v>
      </c>
      <c r="C17" s="64">
        <v>1.24</v>
      </c>
      <c r="D17" s="64">
        <v>6.5</v>
      </c>
      <c r="E17" s="67">
        <f t="shared" si="0"/>
        <v>5.85</v>
      </c>
      <c r="F17" s="67">
        <f t="shared" si="1"/>
        <v>4.6099999999999994</v>
      </c>
      <c r="G17" s="26">
        <f t="shared" si="2"/>
        <v>0.21196581196581199</v>
      </c>
      <c r="H17" s="27">
        <f t="shared" si="3"/>
        <v>0.78803418803418801</v>
      </c>
    </row>
    <row r="18" spans="1:12" ht="20" customHeight="1" thickBot="1">
      <c r="A18" s="74"/>
      <c r="B18" s="25" t="s">
        <v>25</v>
      </c>
      <c r="C18" s="64">
        <v>1.38</v>
      </c>
      <c r="D18" s="64">
        <v>6.5</v>
      </c>
      <c r="E18" s="67">
        <f t="shared" si="0"/>
        <v>5.85</v>
      </c>
      <c r="F18" s="67">
        <f t="shared" si="1"/>
        <v>4.47</v>
      </c>
      <c r="G18" s="26">
        <f t="shared" si="2"/>
        <v>0.23589743589743589</v>
      </c>
      <c r="H18" s="27">
        <f t="shared" si="3"/>
        <v>0.76410256410256405</v>
      </c>
    </row>
    <row r="19" spans="1:12" ht="20" customHeight="1" thickBot="1">
      <c r="A19" s="74"/>
      <c r="B19" s="25" t="s">
        <v>26</v>
      </c>
      <c r="C19" s="64">
        <v>1</v>
      </c>
      <c r="D19" s="64">
        <v>6.5</v>
      </c>
      <c r="E19" s="67">
        <f t="shared" si="0"/>
        <v>5.85</v>
      </c>
      <c r="F19" s="67">
        <f t="shared" si="1"/>
        <v>4.8499999999999996</v>
      </c>
      <c r="G19" s="26">
        <f t="shared" si="2"/>
        <v>0.17094017094017094</v>
      </c>
      <c r="H19" s="27">
        <f t="shared" si="3"/>
        <v>0.829059829059829</v>
      </c>
    </row>
    <row r="20" spans="1:12" ht="20" customHeight="1" thickBot="1">
      <c r="A20" s="74"/>
      <c r="B20" s="25" t="s">
        <v>27</v>
      </c>
      <c r="C20" s="64">
        <v>1.78</v>
      </c>
      <c r="D20" s="64">
        <v>6.5</v>
      </c>
      <c r="E20" s="67">
        <f t="shared" si="0"/>
        <v>5.85</v>
      </c>
      <c r="F20" s="67">
        <f t="shared" si="1"/>
        <v>4.0699999999999994</v>
      </c>
      <c r="G20" s="26">
        <f t="shared" si="2"/>
        <v>0.3042735042735043</v>
      </c>
      <c r="H20" s="27">
        <f t="shared" si="3"/>
        <v>0.6957264957264957</v>
      </c>
    </row>
    <row r="21" spans="1:12" ht="20" customHeight="1" thickBot="1">
      <c r="A21" s="75"/>
      <c r="B21" s="25" t="s">
        <v>28</v>
      </c>
      <c r="C21" s="65">
        <v>1.7</v>
      </c>
      <c r="D21" s="65">
        <v>6.5</v>
      </c>
      <c r="E21" s="67">
        <f t="shared" si="0"/>
        <v>5.85</v>
      </c>
      <c r="F21" s="67">
        <f t="shared" si="1"/>
        <v>4.1499999999999995</v>
      </c>
      <c r="G21" s="26">
        <f t="shared" si="2"/>
        <v>0.29059829059829062</v>
      </c>
      <c r="H21" s="27">
        <f t="shared" si="3"/>
        <v>0.70940170940170932</v>
      </c>
      <c r="L21" s="29"/>
    </row>
    <row r="22" spans="1:12" ht="20" customHeight="1" thickBot="1">
      <c r="A22" s="75"/>
      <c r="B22" s="25" t="s">
        <v>29</v>
      </c>
      <c r="C22" s="65">
        <v>1.4</v>
      </c>
      <c r="D22" s="65">
        <v>7</v>
      </c>
      <c r="E22" s="67">
        <f t="shared" si="0"/>
        <v>6.3</v>
      </c>
      <c r="F22" s="67">
        <f t="shared" si="1"/>
        <v>4.9000000000000004</v>
      </c>
      <c r="G22" s="26">
        <f t="shared" si="2"/>
        <v>0.22222222222222221</v>
      </c>
      <c r="H22" s="27">
        <f t="shared" si="3"/>
        <v>0.7777777777777779</v>
      </c>
    </row>
    <row r="23" spans="1:12" ht="20" customHeight="1" thickBot="1">
      <c r="A23" s="75"/>
      <c r="B23" s="25" t="s">
        <v>30</v>
      </c>
      <c r="C23" s="65">
        <v>1.89</v>
      </c>
      <c r="D23" s="65">
        <v>7</v>
      </c>
      <c r="E23" s="67">
        <f t="shared" si="0"/>
        <v>6.3</v>
      </c>
      <c r="F23" s="67">
        <f t="shared" si="1"/>
        <v>4.41</v>
      </c>
      <c r="G23" s="26">
        <f t="shared" si="2"/>
        <v>0.3</v>
      </c>
      <c r="H23" s="27">
        <f t="shared" si="3"/>
        <v>0.70000000000000007</v>
      </c>
    </row>
    <row r="24" spans="1:12" ht="20" customHeight="1" thickBot="1">
      <c r="A24" s="75"/>
      <c r="B24" s="25" t="s">
        <v>31</v>
      </c>
      <c r="C24" s="65">
        <v>2.2000000000000002</v>
      </c>
      <c r="D24" s="65">
        <v>7</v>
      </c>
      <c r="E24" s="67">
        <f t="shared" si="0"/>
        <v>6.3</v>
      </c>
      <c r="F24" s="67">
        <f t="shared" si="1"/>
        <v>4.0999999999999996</v>
      </c>
      <c r="G24" s="26">
        <f t="shared" si="2"/>
        <v>0.34920634920634924</v>
      </c>
      <c r="H24" s="27">
        <f t="shared" si="3"/>
        <v>0.6507936507936507</v>
      </c>
    </row>
    <row r="25" spans="1:12" ht="20" customHeight="1" thickBot="1">
      <c r="A25" s="75"/>
      <c r="B25" s="25" t="s">
        <v>32</v>
      </c>
      <c r="C25" s="65">
        <v>2.4</v>
      </c>
      <c r="D25" s="65">
        <v>7</v>
      </c>
      <c r="E25" s="67">
        <f t="shared" si="0"/>
        <v>6.3</v>
      </c>
      <c r="F25" s="67">
        <f t="shared" si="1"/>
        <v>3.9</v>
      </c>
      <c r="G25" s="26">
        <f t="shared" si="2"/>
        <v>0.38095238095238093</v>
      </c>
      <c r="H25" s="27">
        <f t="shared" si="3"/>
        <v>0.61904761904761907</v>
      </c>
    </row>
    <row r="26" spans="1:12" ht="20" customHeight="1" thickBot="1">
      <c r="A26" s="75"/>
      <c r="B26" s="25" t="s">
        <v>33</v>
      </c>
      <c r="C26" s="65">
        <v>1.87</v>
      </c>
      <c r="D26" s="65">
        <v>7</v>
      </c>
      <c r="E26" s="67">
        <f t="shared" si="0"/>
        <v>6.3</v>
      </c>
      <c r="F26" s="67">
        <f t="shared" si="1"/>
        <v>4.43</v>
      </c>
      <c r="G26" s="26">
        <f t="shared" si="2"/>
        <v>0.29682539682539683</v>
      </c>
      <c r="H26" s="27">
        <f t="shared" si="3"/>
        <v>0.70317460317460312</v>
      </c>
    </row>
    <row r="27" spans="1:12" ht="20" customHeight="1" thickBot="1">
      <c r="A27" s="75"/>
      <c r="B27" s="25" t="s">
        <v>34</v>
      </c>
      <c r="C27" s="65">
        <v>2.5</v>
      </c>
      <c r="D27" s="65">
        <v>7.5</v>
      </c>
      <c r="E27" s="67">
        <f t="shared" si="0"/>
        <v>6.75</v>
      </c>
      <c r="F27" s="67">
        <f t="shared" si="1"/>
        <v>4.25</v>
      </c>
      <c r="G27" s="26">
        <f t="shared" si="2"/>
        <v>0.37037037037037035</v>
      </c>
      <c r="H27" s="27">
        <f t="shared" si="3"/>
        <v>0.62962962962962965</v>
      </c>
    </row>
    <row r="28" spans="1:12" ht="20" customHeight="1" thickBot="1">
      <c r="A28" s="75"/>
      <c r="B28" s="25" t="s">
        <v>35</v>
      </c>
      <c r="C28" s="65">
        <v>1.64</v>
      </c>
      <c r="D28" s="65">
        <v>7.5</v>
      </c>
      <c r="E28" s="67">
        <f t="shared" si="0"/>
        <v>6.75</v>
      </c>
      <c r="F28" s="67">
        <f t="shared" si="1"/>
        <v>5.1100000000000003</v>
      </c>
      <c r="G28" s="26">
        <f t="shared" si="2"/>
        <v>0.24296296296296294</v>
      </c>
      <c r="H28" s="27">
        <f t="shared" si="3"/>
        <v>0.75703703703703706</v>
      </c>
    </row>
    <row r="29" spans="1:12" ht="20" customHeight="1" thickBot="1">
      <c r="A29" s="75"/>
      <c r="B29" s="25" t="s">
        <v>36</v>
      </c>
      <c r="C29" s="65">
        <v>1.48</v>
      </c>
      <c r="D29" s="65">
        <v>7.5</v>
      </c>
      <c r="E29" s="67">
        <f t="shared" si="0"/>
        <v>6.75</v>
      </c>
      <c r="F29" s="67">
        <f t="shared" si="1"/>
        <v>5.27</v>
      </c>
      <c r="G29" s="26">
        <f t="shared" si="2"/>
        <v>0.21925925925925926</v>
      </c>
      <c r="H29" s="27">
        <f t="shared" si="3"/>
        <v>0.78074074074074062</v>
      </c>
      <c r="J29" s="61"/>
    </row>
    <row r="30" spans="1:12" ht="20" customHeight="1" thickBot="1">
      <c r="A30" s="75"/>
      <c r="B30" s="25" t="s">
        <v>37</v>
      </c>
      <c r="C30" s="65">
        <v>2.7</v>
      </c>
      <c r="D30" s="65">
        <v>7.5</v>
      </c>
      <c r="E30" s="67">
        <f t="shared" si="0"/>
        <v>6.75</v>
      </c>
      <c r="F30" s="67">
        <f t="shared" si="1"/>
        <v>4.05</v>
      </c>
      <c r="G30" s="26">
        <f t="shared" si="2"/>
        <v>0.4</v>
      </c>
      <c r="H30" s="27">
        <f t="shared" si="3"/>
        <v>0.6</v>
      </c>
    </row>
    <row r="31" spans="1:12" ht="20" customHeight="1" thickBot="1">
      <c r="A31" s="76"/>
      <c r="B31" s="25" t="s">
        <v>38</v>
      </c>
      <c r="C31" s="66">
        <v>1.99</v>
      </c>
      <c r="D31" s="66">
        <v>7.5</v>
      </c>
      <c r="E31" s="68">
        <f t="shared" si="0"/>
        <v>6.75</v>
      </c>
      <c r="F31" s="68">
        <f t="shared" si="1"/>
        <v>4.76</v>
      </c>
      <c r="G31" s="31">
        <f t="shared" si="2"/>
        <v>0.29481481481481481</v>
      </c>
      <c r="H31" s="32">
        <f t="shared" si="3"/>
        <v>0.70518518518518514</v>
      </c>
    </row>
    <row r="33" spans="2:2" ht="17">
      <c r="B33" s="62" t="s">
        <v>18</v>
      </c>
    </row>
    <row r="36" spans="2:2">
      <c r="B36" s="69"/>
    </row>
  </sheetData>
  <mergeCells count="3">
    <mergeCell ref="C2:F2"/>
    <mergeCell ref="A12:A31"/>
    <mergeCell ref="C3:F6"/>
  </mergeCells>
  <phoneticPr fontId="2" type="noConversion"/>
  <conditionalFormatting sqref="H1:H10485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:G104857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35"/>
  <sheetViews>
    <sheetView showGridLines="0" topLeftCell="A13" workbookViewId="0">
      <selection activeCell="J39" sqref="J39"/>
    </sheetView>
  </sheetViews>
  <sheetFormatPr baseColWidth="10" defaultColWidth="8.83203125" defaultRowHeight="15" x14ac:dyDescent="0"/>
  <cols>
    <col min="1" max="1" width="8.83203125" style="17"/>
    <col min="2" max="2" width="32.83203125" style="17" customWidth="1"/>
    <col min="3" max="4" width="8.83203125" style="18" hidden="1" customWidth="1"/>
    <col min="5" max="6" width="16.1640625" style="17" hidden="1" customWidth="1"/>
    <col min="7" max="7" width="10.5" style="17" hidden="1" customWidth="1"/>
    <col min="8" max="8" width="14" style="1" customWidth="1"/>
    <col min="9" max="9" width="12.6640625" style="17" customWidth="1"/>
    <col min="10" max="10" width="10.5" style="33" customWidth="1"/>
    <col min="11" max="11" width="10.5" style="17" customWidth="1"/>
    <col min="12" max="12" width="17.83203125" style="17" customWidth="1"/>
    <col min="13" max="13" width="10.5" style="17" customWidth="1"/>
    <col min="14" max="14" width="9" style="17" customWidth="1"/>
    <col min="15" max="23" width="8.83203125" style="17" customWidth="1"/>
    <col min="24" max="16384" width="8.83203125" style="17"/>
  </cols>
  <sheetData>
    <row r="2" spans="1:23" ht="20" customHeight="1">
      <c r="H2" s="70" t="s">
        <v>44</v>
      </c>
      <c r="I2" s="71"/>
      <c r="J2" s="71"/>
      <c r="K2" s="72"/>
    </row>
    <row r="3" spans="1:23" ht="16" customHeight="1">
      <c r="H3" s="77" t="s">
        <v>9</v>
      </c>
      <c r="I3" s="78"/>
      <c r="J3" s="78"/>
      <c r="K3" s="79"/>
    </row>
    <row r="4" spans="1:23">
      <c r="H4" s="77"/>
      <c r="I4" s="78"/>
      <c r="J4" s="78"/>
      <c r="K4" s="79"/>
    </row>
    <row r="5" spans="1:23">
      <c r="H5" s="77"/>
      <c r="I5" s="78"/>
      <c r="J5" s="78"/>
      <c r="K5" s="79"/>
    </row>
    <row r="6" spans="1:23">
      <c r="H6" s="80"/>
      <c r="I6" s="81"/>
      <c r="J6" s="81"/>
      <c r="K6" s="82"/>
    </row>
    <row r="9" spans="1:23" ht="16" thickBot="1"/>
    <row r="10" spans="1:23" ht="45">
      <c r="A10" s="11" t="s">
        <v>53</v>
      </c>
      <c r="B10" s="12" t="s">
        <v>39</v>
      </c>
      <c r="C10" s="13" t="s">
        <v>0</v>
      </c>
      <c r="D10" s="13" t="s">
        <v>1</v>
      </c>
      <c r="E10" s="12" t="s">
        <v>2</v>
      </c>
      <c r="F10" s="12" t="s">
        <v>5</v>
      </c>
      <c r="G10" s="12" t="s">
        <v>3</v>
      </c>
      <c r="H10" s="12" t="s">
        <v>40</v>
      </c>
      <c r="I10" s="12" t="s">
        <v>16</v>
      </c>
      <c r="J10" s="14" t="s">
        <v>41</v>
      </c>
      <c r="K10" s="15" t="s">
        <v>42</v>
      </c>
      <c r="L10" s="16" t="s">
        <v>43</v>
      </c>
      <c r="M10" s="34"/>
      <c r="S10" s="35"/>
      <c r="T10" s="35" t="s">
        <v>7</v>
      </c>
      <c r="U10" s="35"/>
      <c r="V10" s="35" t="s">
        <v>4</v>
      </c>
    </row>
    <row r="11" spans="1:23" ht="20" customHeight="1">
      <c r="A11" s="75"/>
      <c r="B11" s="36" t="str">
        <f>'1. Base'!B12</f>
        <v>Piatto 1</v>
      </c>
      <c r="C11" s="28">
        <f>'1. Base'!C12</f>
        <v>1.3</v>
      </c>
      <c r="D11" s="28">
        <f>'1. Base'!D12</f>
        <v>6</v>
      </c>
      <c r="E11" s="37">
        <f>D11-(D11*$P$24)</f>
        <v>5.4</v>
      </c>
      <c r="F11" s="37">
        <f>E11-C11</f>
        <v>4.1000000000000005</v>
      </c>
      <c r="G11" s="38">
        <f>C11/E11</f>
        <v>0.24074074074074073</v>
      </c>
      <c r="H11" s="2">
        <v>1</v>
      </c>
      <c r="I11" s="38">
        <f>(E11-C11)/E11</f>
        <v>0.7592592592592593</v>
      </c>
      <c r="J11" s="39">
        <v>122</v>
      </c>
      <c r="K11" s="83">
        <f>SUM(J11:J30)/COUNT(J11:J30)</f>
        <v>273.60000000000002</v>
      </c>
      <c r="L11" s="40">
        <f>J11/$K$11</f>
        <v>0.44590643274853797</v>
      </c>
      <c r="M11" s="41"/>
      <c r="S11" s="35"/>
      <c r="T11" s="42">
        <f>J11</f>
        <v>122</v>
      </c>
      <c r="U11" s="42"/>
      <c r="V11" s="43">
        <f>I11</f>
        <v>0.7592592592592593</v>
      </c>
      <c r="W11" s="44"/>
    </row>
    <row r="12" spans="1:23" ht="20" customHeight="1">
      <c r="A12" s="75"/>
      <c r="B12" s="36" t="str">
        <f>'1. Base'!B13</f>
        <v>Piatto 2</v>
      </c>
      <c r="C12" s="28">
        <f>'1. Base'!C13</f>
        <v>1.1000000000000001</v>
      </c>
      <c r="D12" s="28">
        <f>'1. Base'!D13</f>
        <v>6</v>
      </c>
      <c r="E12" s="37">
        <f t="shared" ref="E12:E30" si="0">D12-(D12*$P$24)</f>
        <v>5.4</v>
      </c>
      <c r="F12" s="37">
        <f t="shared" ref="F12:F30" si="1">E12-C12</f>
        <v>4.3000000000000007</v>
      </c>
      <c r="G12" s="38">
        <f t="shared" ref="G12:G30" si="2">C12/E12</f>
        <v>0.20370370370370372</v>
      </c>
      <c r="H12" s="2">
        <v>2</v>
      </c>
      <c r="I12" s="38">
        <f t="shared" ref="I12:I30" si="3">(E12-C12)/E12</f>
        <v>0.79629629629629639</v>
      </c>
      <c r="J12" s="39">
        <v>343</v>
      </c>
      <c r="K12" s="83"/>
      <c r="L12" s="40">
        <f t="shared" ref="L12:L30" si="4">J12/$K$11</f>
        <v>1.2536549707602338</v>
      </c>
      <c r="M12" s="41"/>
      <c r="S12" s="35"/>
      <c r="T12" s="42">
        <f t="shared" ref="T12:T30" si="5">J12</f>
        <v>343</v>
      </c>
      <c r="U12" s="42"/>
      <c r="V12" s="43">
        <f t="shared" ref="V12:V30" si="6">I12</f>
        <v>0.79629629629629639</v>
      </c>
      <c r="W12" s="44"/>
    </row>
    <row r="13" spans="1:23" ht="20" customHeight="1">
      <c r="A13" s="75"/>
      <c r="B13" s="36" t="str">
        <f>'1. Base'!B14</f>
        <v>Piatto 3</v>
      </c>
      <c r="C13" s="28">
        <f>'1. Base'!C14</f>
        <v>1.8</v>
      </c>
      <c r="D13" s="28">
        <f>'1. Base'!D14</f>
        <v>6</v>
      </c>
      <c r="E13" s="37">
        <f t="shared" si="0"/>
        <v>5.4</v>
      </c>
      <c r="F13" s="37">
        <f t="shared" si="1"/>
        <v>3.6000000000000005</v>
      </c>
      <c r="G13" s="38">
        <f t="shared" si="2"/>
        <v>0.33333333333333331</v>
      </c>
      <c r="H13" s="2">
        <v>3</v>
      </c>
      <c r="I13" s="38">
        <f t="shared" si="3"/>
        <v>0.66666666666666674</v>
      </c>
      <c r="J13" s="39">
        <v>385</v>
      </c>
      <c r="K13" s="83"/>
      <c r="L13" s="40">
        <f t="shared" si="4"/>
        <v>1.4071637426900583</v>
      </c>
      <c r="M13" s="41"/>
      <c r="S13" s="35"/>
      <c r="T13" s="42">
        <f t="shared" si="5"/>
        <v>385</v>
      </c>
      <c r="U13" s="42"/>
      <c r="V13" s="43">
        <f t="shared" si="6"/>
        <v>0.66666666666666674</v>
      </c>
      <c r="W13" s="44"/>
    </row>
    <row r="14" spans="1:23" ht="20" customHeight="1">
      <c r="A14" s="75"/>
      <c r="B14" s="36" t="str">
        <f>'1. Base'!B15</f>
        <v>Piatto 4</v>
      </c>
      <c r="C14" s="28">
        <f>'1. Base'!C15</f>
        <v>1.73</v>
      </c>
      <c r="D14" s="28">
        <f>'1. Base'!D15</f>
        <v>6</v>
      </c>
      <c r="E14" s="37">
        <f t="shared" si="0"/>
        <v>5.4</v>
      </c>
      <c r="F14" s="37">
        <f t="shared" si="1"/>
        <v>3.6700000000000004</v>
      </c>
      <c r="G14" s="38">
        <f t="shared" si="2"/>
        <v>0.32037037037037036</v>
      </c>
      <c r="H14" s="2">
        <v>4</v>
      </c>
      <c r="I14" s="38">
        <f t="shared" si="3"/>
        <v>0.67962962962962969</v>
      </c>
      <c r="J14" s="39">
        <v>370</v>
      </c>
      <c r="K14" s="83"/>
      <c r="L14" s="40">
        <f t="shared" si="4"/>
        <v>1.3523391812865495</v>
      </c>
      <c r="M14" s="41"/>
      <c r="S14" s="35"/>
      <c r="T14" s="42">
        <f t="shared" si="5"/>
        <v>370</v>
      </c>
      <c r="U14" s="42"/>
      <c r="V14" s="43">
        <f t="shared" si="6"/>
        <v>0.67962962962962969</v>
      </c>
      <c r="W14" s="44"/>
    </row>
    <row r="15" spans="1:23" ht="20" customHeight="1">
      <c r="A15" s="75"/>
      <c r="B15" s="36" t="str">
        <f>'1. Base'!B16</f>
        <v>Piatto 5</v>
      </c>
      <c r="C15" s="28">
        <f>'1. Base'!C16</f>
        <v>1</v>
      </c>
      <c r="D15" s="28">
        <f>'1. Base'!D16</f>
        <v>6</v>
      </c>
      <c r="E15" s="37">
        <f t="shared" si="0"/>
        <v>5.4</v>
      </c>
      <c r="F15" s="37">
        <f t="shared" si="1"/>
        <v>4.4000000000000004</v>
      </c>
      <c r="G15" s="38">
        <f t="shared" si="2"/>
        <v>0.18518518518518517</v>
      </c>
      <c r="H15" s="2">
        <v>5</v>
      </c>
      <c r="I15" s="38">
        <f t="shared" si="3"/>
        <v>0.81481481481481488</v>
      </c>
      <c r="J15" s="39">
        <v>222</v>
      </c>
      <c r="K15" s="83"/>
      <c r="L15" s="40">
        <f t="shared" si="4"/>
        <v>0.81140350877192979</v>
      </c>
      <c r="M15" s="41"/>
      <c r="S15" s="35"/>
      <c r="T15" s="42">
        <f t="shared" si="5"/>
        <v>222</v>
      </c>
      <c r="U15" s="42"/>
      <c r="V15" s="43">
        <f t="shared" si="6"/>
        <v>0.81481481481481488</v>
      </c>
      <c r="W15" s="44"/>
    </row>
    <row r="16" spans="1:23" ht="20" customHeight="1">
      <c r="A16" s="75"/>
      <c r="B16" s="36" t="str">
        <f>'1. Base'!B17</f>
        <v>Piatto 6</v>
      </c>
      <c r="C16" s="28">
        <f>'1. Base'!C17</f>
        <v>1.24</v>
      </c>
      <c r="D16" s="28">
        <f>'1. Base'!D17</f>
        <v>6.5</v>
      </c>
      <c r="E16" s="37">
        <f t="shared" si="0"/>
        <v>5.85</v>
      </c>
      <c r="F16" s="37">
        <f t="shared" si="1"/>
        <v>4.6099999999999994</v>
      </c>
      <c r="G16" s="38">
        <f t="shared" si="2"/>
        <v>0.21196581196581199</v>
      </c>
      <c r="H16" s="2">
        <v>6</v>
      </c>
      <c r="I16" s="38">
        <f t="shared" si="3"/>
        <v>0.78803418803418801</v>
      </c>
      <c r="J16" s="39">
        <v>330</v>
      </c>
      <c r="K16" s="83"/>
      <c r="L16" s="40">
        <f t="shared" si="4"/>
        <v>1.2061403508771928</v>
      </c>
      <c r="M16" s="41"/>
      <c r="S16" s="35"/>
      <c r="T16" s="42">
        <f t="shared" si="5"/>
        <v>330</v>
      </c>
      <c r="U16" s="42"/>
      <c r="V16" s="43">
        <f t="shared" si="6"/>
        <v>0.78803418803418801</v>
      </c>
      <c r="W16" s="44"/>
    </row>
    <row r="17" spans="1:23" ht="20" customHeight="1">
      <c r="A17" s="75"/>
      <c r="B17" s="36" t="str">
        <f>'1. Base'!B18</f>
        <v>Piatto 7</v>
      </c>
      <c r="C17" s="28">
        <f>'1. Base'!C18</f>
        <v>1.38</v>
      </c>
      <c r="D17" s="28">
        <f>'1. Base'!D18</f>
        <v>6.5</v>
      </c>
      <c r="E17" s="37">
        <f t="shared" si="0"/>
        <v>5.85</v>
      </c>
      <c r="F17" s="37">
        <f t="shared" si="1"/>
        <v>4.47</v>
      </c>
      <c r="G17" s="38">
        <f t="shared" si="2"/>
        <v>0.23589743589743589</v>
      </c>
      <c r="H17" s="2">
        <v>7</v>
      </c>
      <c r="I17" s="38">
        <f t="shared" si="3"/>
        <v>0.76410256410256405</v>
      </c>
      <c r="J17" s="39">
        <v>350</v>
      </c>
      <c r="K17" s="83"/>
      <c r="L17" s="40">
        <f t="shared" si="4"/>
        <v>1.2792397660818713</v>
      </c>
      <c r="M17" s="41"/>
      <c r="S17" s="35"/>
      <c r="T17" s="42">
        <f t="shared" si="5"/>
        <v>350</v>
      </c>
      <c r="U17" s="42"/>
      <c r="V17" s="43">
        <f t="shared" si="6"/>
        <v>0.76410256410256405</v>
      </c>
      <c r="W17" s="44"/>
    </row>
    <row r="18" spans="1:23" ht="20" customHeight="1">
      <c r="A18" s="75"/>
      <c r="B18" s="36" t="str">
        <f>'1. Base'!B19</f>
        <v>Piatto 8</v>
      </c>
      <c r="C18" s="28">
        <f>'1. Base'!C19</f>
        <v>1</v>
      </c>
      <c r="D18" s="28">
        <f>'1. Base'!D19</f>
        <v>6.5</v>
      </c>
      <c r="E18" s="37">
        <f t="shared" si="0"/>
        <v>5.85</v>
      </c>
      <c r="F18" s="37">
        <f t="shared" si="1"/>
        <v>4.8499999999999996</v>
      </c>
      <c r="G18" s="38">
        <f t="shared" si="2"/>
        <v>0.17094017094017094</v>
      </c>
      <c r="H18" s="2">
        <v>8</v>
      </c>
      <c r="I18" s="38">
        <f t="shared" si="3"/>
        <v>0.829059829059829</v>
      </c>
      <c r="J18" s="39">
        <v>133</v>
      </c>
      <c r="K18" s="83"/>
      <c r="L18" s="40">
        <f t="shared" si="4"/>
        <v>0.48611111111111105</v>
      </c>
      <c r="M18" s="41"/>
      <c r="S18" s="35"/>
      <c r="T18" s="42">
        <f t="shared" si="5"/>
        <v>133</v>
      </c>
      <c r="U18" s="42"/>
      <c r="V18" s="43">
        <f t="shared" si="6"/>
        <v>0.829059829059829</v>
      </c>
      <c r="W18" s="44"/>
    </row>
    <row r="19" spans="1:23" ht="20" customHeight="1">
      <c r="A19" s="75"/>
      <c r="B19" s="36" t="str">
        <f>'1. Base'!B20</f>
        <v>Piatto 9</v>
      </c>
      <c r="C19" s="28">
        <f>'1. Base'!C20</f>
        <v>1.78</v>
      </c>
      <c r="D19" s="28">
        <f>'1. Base'!D20</f>
        <v>6.5</v>
      </c>
      <c r="E19" s="37">
        <f t="shared" si="0"/>
        <v>5.85</v>
      </c>
      <c r="F19" s="37">
        <f t="shared" si="1"/>
        <v>4.0699999999999994</v>
      </c>
      <c r="G19" s="38">
        <f t="shared" si="2"/>
        <v>0.3042735042735043</v>
      </c>
      <c r="H19" s="2">
        <v>9</v>
      </c>
      <c r="I19" s="38">
        <f t="shared" si="3"/>
        <v>0.6957264957264957</v>
      </c>
      <c r="J19" s="39">
        <v>120</v>
      </c>
      <c r="K19" s="83"/>
      <c r="L19" s="40">
        <f t="shared" si="4"/>
        <v>0.43859649122807015</v>
      </c>
      <c r="M19" s="41"/>
      <c r="S19" s="35"/>
      <c r="T19" s="42">
        <f t="shared" si="5"/>
        <v>120</v>
      </c>
      <c r="U19" s="42"/>
      <c r="V19" s="43">
        <f t="shared" si="6"/>
        <v>0.6957264957264957</v>
      </c>
      <c r="W19" s="44"/>
    </row>
    <row r="20" spans="1:23" ht="20" customHeight="1">
      <c r="A20" s="75"/>
      <c r="B20" s="36" t="str">
        <f>'1. Base'!B21</f>
        <v>Piatto 10</v>
      </c>
      <c r="C20" s="28">
        <f>'1. Base'!C21</f>
        <v>1.7</v>
      </c>
      <c r="D20" s="28">
        <f>'1. Base'!D21</f>
        <v>6.5</v>
      </c>
      <c r="E20" s="37">
        <f t="shared" si="0"/>
        <v>5.85</v>
      </c>
      <c r="F20" s="37">
        <f t="shared" si="1"/>
        <v>4.1499999999999995</v>
      </c>
      <c r="G20" s="38">
        <f t="shared" si="2"/>
        <v>0.29059829059829062</v>
      </c>
      <c r="H20" s="2">
        <v>10</v>
      </c>
      <c r="I20" s="38">
        <f t="shared" si="3"/>
        <v>0.70940170940170932</v>
      </c>
      <c r="J20" s="39">
        <v>287</v>
      </c>
      <c r="K20" s="83"/>
      <c r="L20" s="40">
        <f t="shared" si="4"/>
        <v>1.0489766081871343</v>
      </c>
      <c r="M20" s="41"/>
      <c r="S20" s="35"/>
      <c r="T20" s="42">
        <f t="shared" si="5"/>
        <v>287</v>
      </c>
      <c r="U20" s="42"/>
      <c r="V20" s="43">
        <f t="shared" si="6"/>
        <v>0.70940170940170932</v>
      </c>
      <c r="W20" s="44"/>
    </row>
    <row r="21" spans="1:23" ht="20" customHeight="1">
      <c r="A21" s="75"/>
      <c r="B21" s="36" t="str">
        <f>'1. Base'!B22</f>
        <v>Piatto 11</v>
      </c>
      <c r="C21" s="28">
        <f>'1. Base'!C22</f>
        <v>1.4</v>
      </c>
      <c r="D21" s="28">
        <f>'1. Base'!D22</f>
        <v>7</v>
      </c>
      <c r="E21" s="37">
        <f t="shared" si="0"/>
        <v>6.3</v>
      </c>
      <c r="F21" s="37">
        <f t="shared" si="1"/>
        <v>4.9000000000000004</v>
      </c>
      <c r="G21" s="38">
        <f t="shared" si="2"/>
        <v>0.22222222222222221</v>
      </c>
      <c r="H21" s="2">
        <v>11</v>
      </c>
      <c r="I21" s="38">
        <f t="shared" si="3"/>
        <v>0.7777777777777779</v>
      </c>
      <c r="J21" s="39">
        <v>321</v>
      </c>
      <c r="K21" s="83"/>
      <c r="L21" s="40">
        <f t="shared" si="4"/>
        <v>1.1732456140350875</v>
      </c>
      <c r="M21" s="41"/>
      <c r="S21" s="35"/>
      <c r="T21" s="42">
        <f t="shared" si="5"/>
        <v>321</v>
      </c>
      <c r="U21" s="42"/>
      <c r="V21" s="43">
        <f t="shared" si="6"/>
        <v>0.7777777777777779</v>
      </c>
      <c r="W21" s="44"/>
    </row>
    <row r="22" spans="1:23" ht="20" customHeight="1">
      <c r="A22" s="75"/>
      <c r="B22" s="36" t="str">
        <f>'1. Base'!B23</f>
        <v>Piatto 12</v>
      </c>
      <c r="C22" s="28">
        <f>'1. Base'!C23</f>
        <v>1.89</v>
      </c>
      <c r="D22" s="28">
        <f>'1. Base'!D23</f>
        <v>7</v>
      </c>
      <c r="E22" s="37">
        <f t="shared" si="0"/>
        <v>6.3</v>
      </c>
      <c r="F22" s="37">
        <f t="shared" si="1"/>
        <v>4.41</v>
      </c>
      <c r="G22" s="38">
        <f t="shared" si="2"/>
        <v>0.3</v>
      </c>
      <c r="H22" s="2">
        <v>12</v>
      </c>
      <c r="I22" s="38">
        <f t="shared" si="3"/>
        <v>0.70000000000000007</v>
      </c>
      <c r="J22" s="39">
        <v>265</v>
      </c>
      <c r="K22" s="83"/>
      <c r="L22" s="40">
        <f t="shared" si="4"/>
        <v>0.96856725146198819</v>
      </c>
      <c r="M22" s="41"/>
      <c r="S22" s="35"/>
      <c r="T22" s="42">
        <f t="shared" si="5"/>
        <v>265</v>
      </c>
      <c r="U22" s="42"/>
      <c r="V22" s="43">
        <f t="shared" si="6"/>
        <v>0.70000000000000007</v>
      </c>
      <c r="W22" s="44"/>
    </row>
    <row r="23" spans="1:23" ht="20" customHeight="1">
      <c r="A23" s="75"/>
      <c r="B23" s="36" t="str">
        <f>'1. Base'!B24</f>
        <v>Piatto 13</v>
      </c>
      <c r="C23" s="28">
        <f>'1. Base'!C24</f>
        <v>2.2000000000000002</v>
      </c>
      <c r="D23" s="28">
        <f>'1. Base'!D24</f>
        <v>7</v>
      </c>
      <c r="E23" s="37">
        <f t="shared" si="0"/>
        <v>6.3</v>
      </c>
      <c r="F23" s="37">
        <f t="shared" si="1"/>
        <v>4.0999999999999996</v>
      </c>
      <c r="G23" s="38">
        <f t="shared" si="2"/>
        <v>0.34920634920634924</v>
      </c>
      <c r="H23" s="2">
        <v>13</v>
      </c>
      <c r="I23" s="38">
        <f t="shared" si="3"/>
        <v>0.6507936507936507</v>
      </c>
      <c r="J23" s="39">
        <v>404</v>
      </c>
      <c r="K23" s="83"/>
      <c r="L23" s="40">
        <f t="shared" si="4"/>
        <v>1.4766081871345027</v>
      </c>
      <c r="M23" s="41"/>
      <c r="S23" s="35"/>
      <c r="T23" s="42">
        <f t="shared" si="5"/>
        <v>404</v>
      </c>
      <c r="U23" s="42"/>
      <c r="V23" s="43">
        <f t="shared" si="6"/>
        <v>0.6507936507936507</v>
      </c>
      <c r="W23" s="44"/>
    </row>
    <row r="24" spans="1:23" ht="20" customHeight="1">
      <c r="A24" s="75"/>
      <c r="B24" s="36" t="str">
        <f>'1. Base'!B25</f>
        <v>Piatto 14</v>
      </c>
      <c r="C24" s="28">
        <f>'1. Base'!C25</f>
        <v>2.4</v>
      </c>
      <c r="D24" s="28">
        <f>'1. Base'!D25</f>
        <v>7</v>
      </c>
      <c r="E24" s="37">
        <f t="shared" si="0"/>
        <v>6.3</v>
      </c>
      <c r="F24" s="37">
        <f t="shared" si="1"/>
        <v>3.9</v>
      </c>
      <c r="G24" s="38">
        <f t="shared" si="2"/>
        <v>0.38095238095238093</v>
      </c>
      <c r="H24" s="2">
        <v>14</v>
      </c>
      <c r="I24" s="38">
        <f t="shared" si="3"/>
        <v>0.61904761904761907</v>
      </c>
      <c r="J24" s="39">
        <v>300</v>
      </c>
      <c r="K24" s="83"/>
      <c r="L24" s="40">
        <f t="shared" si="4"/>
        <v>1.0964912280701753</v>
      </c>
      <c r="M24" s="41"/>
      <c r="O24" s="19" t="s">
        <v>17</v>
      </c>
      <c r="P24" s="20">
        <v>0.1</v>
      </c>
      <c r="Q24" s="19"/>
      <c r="S24" s="35"/>
      <c r="T24" s="42">
        <f t="shared" si="5"/>
        <v>300</v>
      </c>
      <c r="U24" s="42"/>
      <c r="V24" s="43">
        <f t="shared" si="6"/>
        <v>0.61904761904761907</v>
      </c>
      <c r="W24" s="44"/>
    </row>
    <row r="25" spans="1:23" ht="20" customHeight="1">
      <c r="A25" s="75"/>
      <c r="B25" s="36" t="str">
        <f>'1. Base'!B26</f>
        <v>Piatto 15</v>
      </c>
      <c r="C25" s="28">
        <f>'1. Base'!C26</f>
        <v>1.87</v>
      </c>
      <c r="D25" s="28">
        <f>'1. Base'!D26</f>
        <v>7</v>
      </c>
      <c r="E25" s="37">
        <f t="shared" si="0"/>
        <v>6.3</v>
      </c>
      <c r="F25" s="37">
        <f t="shared" si="1"/>
        <v>4.43</v>
      </c>
      <c r="G25" s="38">
        <f t="shared" si="2"/>
        <v>0.29682539682539683</v>
      </c>
      <c r="H25" s="2">
        <v>15</v>
      </c>
      <c r="I25" s="38">
        <f t="shared" si="3"/>
        <v>0.70317460317460312</v>
      </c>
      <c r="J25" s="39">
        <v>198</v>
      </c>
      <c r="K25" s="83"/>
      <c r="L25" s="40">
        <f t="shared" si="4"/>
        <v>0.72368421052631571</v>
      </c>
      <c r="M25" s="41"/>
      <c r="S25" s="35"/>
      <c r="T25" s="42">
        <f t="shared" si="5"/>
        <v>198</v>
      </c>
      <c r="U25" s="42"/>
      <c r="V25" s="43">
        <f t="shared" si="6"/>
        <v>0.70317460317460312</v>
      </c>
      <c r="W25" s="44"/>
    </row>
    <row r="26" spans="1:23" ht="20" customHeight="1">
      <c r="A26" s="75"/>
      <c r="B26" s="36" t="str">
        <f>'1. Base'!B27</f>
        <v>Piatto 16</v>
      </c>
      <c r="C26" s="28">
        <f>'1. Base'!C27</f>
        <v>2.5</v>
      </c>
      <c r="D26" s="28">
        <f>'1. Base'!D27</f>
        <v>7.5</v>
      </c>
      <c r="E26" s="37">
        <f t="shared" si="0"/>
        <v>6.75</v>
      </c>
      <c r="F26" s="37">
        <f t="shared" si="1"/>
        <v>4.25</v>
      </c>
      <c r="G26" s="38">
        <f t="shared" si="2"/>
        <v>0.37037037037037035</v>
      </c>
      <c r="H26" s="2">
        <v>16</v>
      </c>
      <c r="I26" s="38">
        <f t="shared" si="3"/>
        <v>0.62962962962962965</v>
      </c>
      <c r="J26" s="39">
        <v>244</v>
      </c>
      <c r="K26" s="83"/>
      <c r="L26" s="40">
        <f t="shared" si="4"/>
        <v>0.89181286549707595</v>
      </c>
      <c r="M26" s="41"/>
      <c r="S26" s="35"/>
      <c r="T26" s="42">
        <f t="shared" si="5"/>
        <v>244</v>
      </c>
      <c r="U26" s="42"/>
      <c r="V26" s="43">
        <f t="shared" si="6"/>
        <v>0.62962962962962965</v>
      </c>
      <c r="W26" s="44"/>
    </row>
    <row r="27" spans="1:23" ht="20" customHeight="1">
      <c r="A27" s="75"/>
      <c r="B27" s="36" t="str">
        <f>'1. Base'!B28</f>
        <v>Piatto 17</v>
      </c>
      <c r="C27" s="28">
        <f>'1. Base'!C28</f>
        <v>1.64</v>
      </c>
      <c r="D27" s="28">
        <f>'1. Base'!D28</f>
        <v>7.5</v>
      </c>
      <c r="E27" s="37">
        <f t="shared" si="0"/>
        <v>6.75</v>
      </c>
      <c r="F27" s="37">
        <f t="shared" si="1"/>
        <v>5.1100000000000003</v>
      </c>
      <c r="G27" s="38">
        <f t="shared" si="2"/>
        <v>0.24296296296296294</v>
      </c>
      <c r="H27" s="2">
        <v>17</v>
      </c>
      <c r="I27" s="38">
        <f t="shared" si="3"/>
        <v>0.75703703703703706</v>
      </c>
      <c r="J27" s="39">
        <v>277</v>
      </c>
      <c r="K27" s="83"/>
      <c r="L27" s="40">
        <f t="shared" si="4"/>
        <v>1.0124269005847952</v>
      </c>
      <c r="M27" s="41"/>
      <c r="S27" s="35"/>
      <c r="T27" s="42">
        <f t="shared" si="5"/>
        <v>277</v>
      </c>
      <c r="U27" s="42"/>
      <c r="V27" s="43">
        <f t="shared" si="6"/>
        <v>0.75703703703703706</v>
      </c>
      <c r="W27" s="44"/>
    </row>
    <row r="28" spans="1:23" ht="20" customHeight="1">
      <c r="A28" s="75"/>
      <c r="B28" s="36" t="str">
        <f>'1. Base'!B29</f>
        <v>Piatto 18</v>
      </c>
      <c r="C28" s="28">
        <f>'1. Base'!C29</f>
        <v>1.48</v>
      </c>
      <c r="D28" s="28">
        <f>'1. Base'!D29</f>
        <v>7.5</v>
      </c>
      <c r="E28" s="37">
        <f t="shared" si="0"/>
        <v>6.75</v>
      </c>
      <c r="F28" s="37">
        <f t="shared" si="1"/>
        <v>5.27</v>
      </c>
      <c r="G28" s="38">
        <f t="shared" si="2"/>
        <v>0.21925925925925926</v>
      </c>
      <c r="H28" s="2">
        <v>18</v>
      </c>
      <c r="I28" s="38">
        <f t="shared" si="3"/>
        <v>0.78074074074074062</v>
      </c>
      <c r="J28" s="39">
        <v>108</v>
      </c>
      <c r="K28" s="83"/>
      <c r="L28" s="40">
        <f t="shared" si="4"/>
        <v>0.39473684210526311</v>
      </c>
      <c r="M28" s="41"/>
      <c r="S28" s="35"/>
      <c r="T28" s="42">
        <f t="shared" si="5"/>
        <v>108</v>
      </c>
      <c r="U28" s="42"/>
      <c r="V28" s="43">
        <f t="shared" si="6"/>
        <v>0.78074074074074062</v>
      </c>
      <c r="W28" s="44"/>
    </row>
    <row r="29" spans="1:23" ht="20" customHeight="1">
      <c r="A29" s="75"/>
      <c r="B29" s="36" t="str">
        <f>'1. Base'!B30</f>
        <v>Piatto 19</v>
      </c>
      <c r="C29" s="28">
        <f>'1. Base'!C30</f>
        <v>2.7</v>
      </c>
      <c r="D29" s="28">
        <f>'1. Base'!D30</f>
        <v>7.5</v>
      </c>
      <c r="E29" s="37">
        <f t="shared" si="0"/>
        <v>6.75</v>
      </c>
      <c r="F29" s="37">
        <f t="shared" si="1"/>
        <v>4.05</v>
      </c>
      <c r="G29" s="38">
        <f t="shared" si="2"/>
        <v>0.4</v>
      </c>
      <c r="H29" s="2">
        <v>19</v>
      </c>
      <c r="I29" s="38">
        <f t="shared" si="3"/>
        <v>0.6</v>
      </c>
      <c r="J29" s="39">
        <v>388</v>
      </c>
      <c r="K29" s="83"/>
      <c r="L29" s="40">
        <f t="shared" si="4"/>
        <v>1.4181286549707601</v>
      </c>
      <c r="M29" s="41"/>
      <c r="S29" s="35"/>
      <c r="T29" s="42">
        <f t="shared" si="5"/>
        <v>388</v>
      </c>
      <c r="U29" s="42"/>
      <c r="V29" s="43">
        <f t="shared" si="6"/>
        <v>0.6</v>
      </c>
      <c r="W29" s="44"/>
    </row>
    <row r="30" spans="1:23" ht="20" customHeight="1" thickBot="1">
      <c r="A30" s="76"/>
      <c r="B30" s="45" t="str">
        <f>'1. Base'!B31</f>
        <v>Piatto 20</v>
      </c>
      <c r="C30" s="30">
        <f>'1. Base'!C31</f>
        <v>1.99</v>
      </c>
      <c r="D30" s="30">
        <f>'1. Base'!D31</f>
        <v>7.5</v>
      </c>
      <c r="E30" s="46">
        <f t="shared" si="0"/>
        <v>6.75</v>
      </c>
      <c r="F30" s="46">
        <f t="shared" si="1"/>
        <v>4.76</v>
      </c>
      <c r="G30" s="47">
        <f t="shared" si="2"/>
        <v>0.29481481481481481</v>
      </c>
      <c r="H30" s="3">
        <v>20</v>
      </c>
      <c r="I30" s="47">
        <f t="shared" si="3"/>
        <v>0.70518518518518514</v>
      </c>
      <c r="J30" s="48">
        <v>305</v>
      </c>
      <c r="K30" s="84"/>
      <c r="L30" s="49">
        <f t="shared" si="4"/>
        <v>1.114766081871345</v>
      </c>
      <c r="M30" s="41"/>
      <c r="S30" s="35"/>
      <c r="T30" s="42">
        <f t="shared" si="5"/>
        <v>305</v>
      </c>
      <c r="U30" s="42"/>
      <c r="V30" s="43">
        <f t="shared" si="6"/>
        <v>0.70518518518518514</v>
      </c>
      <c r="W30" s="44"/>
    </row>
    <row r="31" spans="1:23">
      <c r="S31" s="35"/>
      <c r="T31" s="35"/>
      <c r="U31" s="35"/>
      <c r="V31" s="35"/>
    </row>
    <row r="32" spans="1:23">
      <c r="S32" s="35"/>
      <c r="T32" s="35"/>
      <c r="U32" s="35"/>
      <c r="V32" s="35"/>
    </row>
    <row r="33" spans="2:9">
      <c r="B33" s="17" t="s">
        <v>48</v>
      </c>
      <c r="H33" s="17" t="s">
        <v>49</v>
      </c>
      <c r="I33" s="50">
        <f>MAX(I11:I30)</f>
        <v>0.829059829059829</v>
      </c>
    </row>
    <row r="35" spans="2:9" ht="17">
      <c r="B35" s="62" t="s">
        <v>18</v>
      </c>
    </row>
  </sheetData>
  <mergeCells count="4">
    <mergeCell ref="H3:K6"/>
    <mergeCell ref="H2:K2"/>
    <mergeCell ref="A11:A30"/>
    <mergeCell ref="K11:K30"/>
  </mergeCells>
  <conditionalFormatting sqref="K31:M1048576 K10:M10 M11:M30 I1 I7:I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0:H10 G31:H32 G11:G30 G34:H1048576 G33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:L3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M6"/>
  <sheetViews>
    <sheetView showGridLines="0" topLeftCell="A15" workbookViewId="0">
      <selection activeCell="V16" sqref="V16"/>
    </sheetView>
  </sheetViews>
  <sheetFormatPr baseColWidth="10" defaultColWidth="8.83203125" defaultRowHeight="15" x14ac:dyDescent="0"/>
  <cols>
    <col min="1" max="16384" width="8.83203125" style="55"/>
  </cols>
  <sheetData>
    <row r="2" spans="6:13" ht="20" customHeight="1">
      <c r="F2" s="56" t="s">
        <v>46</v>
      </c>
      <c r="G2" s="57"/>
      <c r="H2" s="57"/>
      <c r="I2" s="57"/>
      <c r="J2" s="57"/>
      <c r="K2" s="57"/>
      <c r="L2" s="57"/>
      <c r="M2" s="58"/>
    </row>
    <row r="3" spans="6:13" ht="16" customHeight="1">
      <c r="F3" s="85" t="s">
        <v>47</v>
      </c>
      <c r="G3" s="86"/>
      <c r="H3" s="86"/>
      <c r="I3" s="86"/>
      <c r="J3" s="86"/>
      <c r="K3" s="86"/>
      <c r="L3" s="86"/>
      <c r="M3" s="87"/>
    </row>
    <row r="4" spans="6:13">
      <c r="F4" s="88"/>
      <c r="G4" s="86"/>
      <c r="H4" s="86"/>
      <c r="I4" s="86"/>
      <c r="J4" s="86"/>
      <c r="K4" s="86"/>
      <c r="L4" s="86"/>
      <c r="M4" s="87"/>
    </row>
    <row r="5" spans="6:13">
      <c r="F5" s="88"/>
      <c r="G5" s="86"/>
      <c r="H5" s="86"/>
      <c r="I5" s="86"/>
      <c r="J5" s="86"/>
      <c r="K5" s="86"/>
      <c r="L5" s="86"/>
      <c r="M5" s="87"/>
    </row>
    <row r="6" spans="6:13">
      <c r="F6" s="89"/>
      <c r="G6" s="90"/>
      <c r="H6" s="90"/>
      <c r="I6" s="90"/>
      <c r="J6" s="90"/>
      <c r="K6" s="90"/>
      <c r="L6" s="90"/>
      <c r="M6" s="91"/>
    </row>
  </sheetData>
  <mergeCells count="1">
    <mergeCell ref="F3:M6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9"/>
  <sheetViews>
    <sheetView showGridLines="0" tabSelected="1" workbookViewId="0">
      <selection activeCell="K17" sqref="K17"/>
    </sheetView>
  </sheetViews>
  <sheetFormatPr baseColWidth="10" defaultColWidth="8.83203125" defaultRowHeight="15" x14ac:dyDescent="0"/>
  <cols>
    <col min="1" max="1" width="8.83203125" style="17"/>
    <col min="2" max="2" width="29.1640625" style="17" customWidth="1"/>
    <col min="3" max="4" width="8.83203125" style="18" hidden="1" customWidth="1"/>
    <col min="5" max="6" width="16.1640625" style="17" hidden="1" customWidth="1"/>
    <col min="7" max="7" width="10.5" style="17" hidden="1" customWidth="1"/>
    <col min="8" max="8" width="12.6640625" style="17" customWidth="1"/>
    <col min="9" max="9" width="12" style="33" customWidth="1"/>
    <col min="10" max="10" width="22.1640625" style="17" customWidth="1"/>
    <col min="11" max="13" width="17.83203125" style="17" customWidth="1"/>
    <col min="14" max="14" width="10.5" style="17" hidden="1" customWidth="1"/>
    <col min="15" max="15" width="9" style="17" hidden="1" customWidth="1"/>
    <col min="16" max="24" width="0" style="17" hidden="1" customWidth="1"/>
    <col min="25" max="16384" width="8.83203125" style="17"/>
  </cols>
  <sheetData>
    <row r="2" spans="1:24" ht="20" customHeight="1">
      <c r="H2" s="53" t="s">
        <v>51</v>
      </c>
      <c r="I2" s="59"/>
      <c r="J2" s="60"/>
      <c r="K2" s="54"/>
    </row>
    <row r="3" spans="1:24" ht="16" customHeight="1">
      <c r="H3" s="77" t="s">
        <v>52</v>
      </c>
      <c r="I3" s="78"/>
      <c r="J3" s="78"/>
      <c r="K3" s="79"/>
    </row>
    <row r="4" spans="1:24">
      <c r="H4" s="77"/>
      <c r="I4" s="78"/>
      <c r="J4" s="78"/>
      <c r="K4" s="79"/>
    </row>
    <row r="5" spans="1:24">
      <c r="H5" s="77"/>
      <c r="I5" s="78"/>
      <c r="J5" s="78"/>
      <c r="K5" s="79"/>
    </row>
    <row r="6" spans="1:24">
      <c r="H6" s="80"/>
      <c r="I6" s="81"/>
      <c r="J6" s="81"/>
      <c r="K6" s="82"/>
    </row>
    <row r="8" spans="1:24" ht="16" thickBot="1"/>
    <row r="9" spans="1:24" ht="34" customHeight="1">
      <c r="A9" s="7" t="s">
        <v>53</v>
      </c>
      <c r="B9" s="8" t="s">
        <v>39</v>
      </c>
      <c r="C9" s="9" t="s">
        <v>0</v>
      </c>
      <c r="D9" s="9" t="s">
        <v>1</v>
      </c>
      <c r="E9" s="8" t="s">
        <v>2</v>
      </c>
      <c r="F9" s="8" t="s">
        <v>5</v>
      </c>
      <c r="G9" s="8" t="s">
        <v>3</v>
      </c>
      <c r="H9" s="8" t="s">
        <v>16</v>
      </c>
      <c r="I9" s="10" t="s">
        <v>41</v>
      </c>
      <c r="J9" s="52" t="s">
        <v>50</v>
      </c>
      <c r="K9" s="4"/>
      <c r="L9" s="4"/>
      <c r="M9" s="4"/>
      <c r="N9" s="34"/>
      <c r="U9" s="17" t="s">
        <v>7</v>
      </c>
      <c r="W9" s="17" t="s">
        <v>4</v>
      </c>
    </row>
    <row r="10" spans="1:24" ht="20" customHeight="1">
      <c r="A10" s="75"/>
      <c r="B10" s="36" t="str">
        <f>'1. Base'!B12</f>
        <v>Piatto 1</v>
      </c>
      <c r="C10" s="28">
        <f>'1. Base'!C12</f>
        <v>1.3</v>
      </c>
      <c r="D10" s="28">
        <f>'1. Base'!D12</f>
        <v>6</v>
      </c>
      <c r="E10" s="37">
        <f>D10-(D10*$Q$23)</f>
        <v>4.8</v>
      </c>
      <c r="F10" s="37">
        <f>E10-C10</f>
        <v>3.5</v>
      </c>
      <c r="G10" s="38">
        <f>C10/E10</f>
        <v>0.27083333333333337</v>
      </c>
      <c r="H10" s="38">
        <f>(E10-C10)/E10</f>
        <v>0.72916666666666674</v>
      </c>
      <c r="I10" s="39">
        <f>'2. Volume di Vendita'!J11</f>
        <v>122</v>
      </c>
      <c r="J10" s="5">
        <v>5</v>
      </c>
      <c r="K10" s="41"/>
      <c r="L10" s="41"/>
      <c r="M10" s="41"/>
      <c r="N10" s="41"/>
      <c r="U10" s="51">
        <f>I10</f>
        <v>122</v>
      </c>
      <c r="V10" s="51"/>
      <c r="W10" s="44">
        <f>H10</f>
        <v>0.72916666666666674</v>
      </c>
      <c r="X10" s="44"/>
    </row>
    <row r="11" spans="1:24" ht="20" customHeight="1">
      <c r="A11" s="75"/>
      <c r="B11" s="36" t="str">
        <f>'1. Base'!B13</f>
        <v>Piatto 2</v>
      </c>
      <c r="C11" s="28">
        <f>'1. Base'!C13</f>
        <v>1.1000000000000001</v>
      </c>
      <c r="D11" s="28">
        <f>'1. Base'!D13</f>
        <v>6</v>
      </c>
      <c r="E11" s="37">
        <f t="shared" ref="E11:E29" si="0">D11-(D11*$Q$23)</f>
        <v>4.8</v>
      </c>
      <c r="F11" s="37">
        <f t="shared" ref="F11:F29" si="1">E11-C11</f>
        <v>3.6999999999999997</v>
      </c>
      <c r="G11" s="38">
        <f t="shared" ref="G11:G29" si="2">C11/E11</f>
        <v>0.22916666666666669</v>
      </c>
      <c r="H11" s="38">
        <f t="shared" ref="H11:H29" si="3">(E11-C11)/E11</f>
        <v>0.77083333333333326</v>
      </c>
      <c r="I11" s="39">
        <f>'2. Volume di Vendita'!J12</f>
        <v>343</v>
      </c>
      <c r="J11" s="5">
        <v>4</v>
      </c>
      <c r="K11" s="41"/>
      <c r="L11" s="41"/>
      <c r="M11" s="41"/>
      <c r="N11" s="41"/>
      <c r="U11" s="51">
        <f t="shared" ref="U11:U29" si="4">I11</f>
        <v>343</v>
      </c>
      <c r="V11" s="51"/>
      <c r="W11" s="44">
        <f t="shared" ref="W11:W29" si="5">H11</f>
        <v>0.77083333333333326</v>
      </c>
      <c r="X11" s="44"/>
    </row>
    <row r="12" spans="1:24" ht="20" customHeight="1">
      <c r="A12" s="75"/>
      <c r="B12" s="36" t="str">
        <f>'1. Base'!B14</f>
        <v>Piatto 3</v>
      </c>
      <c r="C12" s="28">
        <f>'1. Base'!C14</f>
        <v>1.8</v>
      </c>
      <c r="D12" s="28">
        <f>'1. Base'!D14</f>
        <v>6</v>
      </c>
      <c r="E12" s="37">
        <f t="shared" si="0"/>
        <v>4.8</v>
      </c>
      <c r="F12" s="37">
        <f t="shared" si="1"/>
        <v>3</v>
      </c>
      <c r="G12" s="38">
        <f t="shared" si="2"/>
        <v>0.375</v>
      </c>
      <c r="H12" s="38">
        <f t="shared" si="3"/>
        <v>0.625</v>
      </c>
      <c r="I12" s="39">
        <f>'2. Volume di Vendita'!J13</f>
        <v>385</v>
      </c>
      <c r="J12" s="5">
        <v>1</v>
      </c>
      <c r="K12" s="41"/>
      <c r="L12" s="41"/>
      <c r="M12" s="41"/>
      <c r="N12" s="41"/>
      <c r="U12" s="51">
        <f t="shared" si="4"/>
        <v>385</v>
      </c>
      <c r="V12" s="51"/>
      <c r="W12" s="44">
        <f t="shared" si="5"/>
        <v>0.625</v>
      </c>
      <c r="X12" s="44"/>
    </row>
    <row r="13" spans="1:24" ht="20" customHeight="1">
      <c r="A13" s="75"/>
      <c r="B13" s="36" t="str">
        <f>'1. Base'!B15</f>
        <v>Piatto 4</v>
      </c>
      <c r="C13" s="28">
        <f>'1. Base'!C15</f>
        <v>1.73</v>
      </c>
      <c r="D13" s="28">
        <f>'1. Base'!D15</f>
        <v>6</v>
      </c>
      <c r="E13" s="37">
        <f t="shared" si="0"/>
        <v>4.8</v>
      </c>
      <c r="F13" s="37">
        <f t="shared" si="1"/>
        <v>3.07</v>
      </c>
      <c r="G13" s="38">
        <f t="shared" si="2"/>
        <v>0.36041666666666666</v>
      </c>
      <c r="H13" s="38">
        <f t="shared" si="3"/>
        <v>0.63958333333333328</v>
      </c>
      <c r="I13" s="39">
        <f>'2. Volume di Vendita'!J14</f>
        <v>370</v>
      </c>
      <c r="J13" s="5">
        <v>3</v>
      </c>
      <c r="K13" s="41"/>
      <c r="L13" s="41"/>
      <c r="M13" s="41"/>
      <c r="N13" s="41"/>
      <c r="U13" s="51">
        <f t="shared" si="4"/>
        <v>370</v>
      </c>
      <c r="V13" s="51"/>
      <c r="W13" s="44">
        <f t="shared" si="5"/>
        <v>0.63958333333333328</v>
      </c>
      <c r="X13" s="44"/>
    </row>
    <row r="14" spans="1:24" ht="20" customHeight="1">
      <c r="A14" s="75"/>
      <c r="B14" s="36" t="str">
        <f>'1. Base'!B16</f>
        <v>Piatto 5</v>
      </c>
      <c r="C14" s="28">
        <f>'1. Base'!C16</f>
        <v>1</v>
      </c>
      <c r="D14" s="28">
        <f>'1. Base'!D16</f>
        <v>6</v>
      </c>
      <c r="E14" s="37">
        <f t="shared" si="0"/>
        <v>4.8</v>
      </c>
      <c r="F14" s="37">
        <f t="shared" si="1"/>
        <v>3.8</v>
      </c>
      <c r="G14" s="38">
        <f t="shared" si="2"/>
        <v>0.20833333333333334</v>
      </c>
      <c r="H14" s="38">
        <f t="shared" si="3"/>
        <v>0.79166666666666663</v>
      </c>
      <c r="I14" s="39">
        <f>'2. Volume di Vendita'!J15</f>
        <v>222</v>
      </c>
      <c r="J14" s="5">
        <v>4</v>
      </c>
      <c r="K14" s="41"/>
      <c r="L14" s="41"/>
      <c r="M14" s="41"/>
      <c r="N14" s="41"/>
      <c r="U14" s="51">
        <f t="shared" si="4"/>
        <v>222</v>
      </c>
      <c r="V14" s="51"/>
      <c r="W14" s="44">
        <f t="shared" si="5"/>
        <v>0.79166666666666663</v>
      </c>
      <c r="X14" s="44"/>
    </row>
    <row r="15" spans="1:24" ht="20" customHeight="1">
      <c r="A15" s="75"/>
      <c r="B15" s="36" t="str">
        <f>'1. Base'!B17</f>
        <v>Piatto 6</v>
      </c>
      <c r="C15" s="28">
        <f>'1. Base'!C17</f>
        <v>1.24</v>
      </c>
      <c r="D15" s="28">
        <f>'1. Base'!D17</f>
        <v>6.5</v>
      </c>
      <c r="E15" s="37">
        <f t="shared" si="0"/>
        <v>5.2</v>
      </c>
      <c r="F15" s="37">
        <f t="shared" si="1"/>
        <v>3.96</v>
      </c>
      <c r="G15" s="38">
        <f t="shared" si="2"/>
        <v>0.23846153846153845</v>
      </c>
      <c r="H15" s="38">
        <f t="shared" si="3"/>
        <v>0.7615384615384615</v>
      </c>
      <c r="I15" s="39">
        <f>'2. Volume di Vendita'!J16</f>
        <v>330</v>
      </c>
      <c r="J15" s="5">
        <v>2</v>
      </c>
      <c r="K15" s="41"/>
      <c r="L15" s="41"/>
      <c r="M15" s="41"/>
      <c r="N15" s="41"/>
      <c r="U15" s="51">
        <f t="shared" si="4"/>
        <v>330</v>
      </c>
      <c r="V15" s="51"/>
      <c r="W15" s="44">
        <f t="shared" si="5"/>
        <v>0.7615384615384615</v>
      </c>
      <c r="X15" s="44"/>
    </row>
    <row r="16" spans="1:24" ht="20" customHeight="1">
      <c r="A16" s="75"/>
      <c r="B16" s="36" t="str">
        <f>'1. Base'!B18</f>
        <v>Piatto 7</v>
      </c>
      <c r="C16" s="28">
        <f>'1. Base'!C18</f>
        <v>1.38</v>
      </c>
      <c r="D16" s="28">
        <f>'1. Base'!D18</f>
        <v>6.5</v>
      </c>
      <c r="E16" s="37">
        <f t="shared" si="0"/>
        <v>5.2</v>
      </c>
      <c r="F16" s="37">
        <f t="shared" si="1"/>
        <v>3.8200000000000003</v>
      </c>
      <c r="G16" s="38">
        <f t="shared" si="2"/>
        <v>0.26538461538461533</v>
      </c>
      <c r="H16" s="38">
        <f t="shared" si="3"/>
        <v>0.73461538461538467</v>
      </c>
      <c r="I16" s="39">
        <f>'2. Volume di Vendita'!J17</f>
        <v>350</v>
      </c>
      <c r="J16" s="5">
        <v>2</v>
      </c>
      <c r="K16" s="41"/>
      <c r="L16" s="41"/>
      <c r="M16" s="41"/>
      <c r="N16" s="41"/>
      <c r="U16" s="51">
        <f t="shared" si="4"/>
        <v>350</v>
      </c>
      <c r="V16" s="51"/>
      <c r="W16" s="44">
        <f t="shared" si="5"/>
        <v>0.73461538461538467</v>
      </c>
      <c r="X16" s="44"/>
    </row>
    <row r="17" spans="1:24" ht="20" customHeight="1">
      <c r="A17" s="75"/>
      <c r="B17" s="36" t="str">
        <f>'1. Base'!B19</f>
        <v>Piatto 8</v>
      </c>
      <c r="C17" s="28">
        <f>'1. Base'!C19</f>
        <v>1</v>
      </c>
      <c r="D17" s="28">
        <f>'1. Base'!D19</f>
        <v>6.5</v>
      </c>
      <c r="E17" s="37">
        <f t="shared" si="0"/>
        <v>5.2</v>
      </c>
      <c r="F17" s="37">
        <f t="shared" si="1"/>
        <v>4.2</v>
      </c>
      <c r="G17" s="38">
        <f t="shared" si="2"/>
        <v>0.19230769230769229</v>
      </c>
      <c r="H17" s="38">
        <f t="shared" si="3"/>
        <v>0.80769230769230771</v>
      </c>
      <c r="I17" s="39">
        <f>'2. Volume di Vendita'!J18</f>
        <v>133</v>
      </c>
      <c r="J17" s="5">
        <v>1</v>
      </c>
      <c r="K17" s="41"/>
      <c r="L17" s="41"/>
      <c r="M17" s="41"/>
      <c r="N17" s="41"/>
      <c r="U17" s="51">
        <f t="shared" si="4"/>
        <v>133</v>
      </c>
      <c r="V17" s="51"/>
      <c r="W17" s="44">
        <f t="shared" si="5"/>
        <v>0.80769230769230771</v>
      </c>
      <c r="X17" s="44"/>
    </row>
    <row r="18" spans="1:24" ht="20" customHeight="1">
      <c r="A18" s="75"/>
      <c r="B18" s="36" t="str">
        <f>'1. Base'!B20</f>
        <v>Piatto 9</v>
      </c>
      <c r="C18" s="28">
        <f>'1. Base'!C20</f>
        <v>1.78</v>
      </c>
      <c r="D18" s="28">
        <f>'1. Base'!D20</f>
        <v>6.5</v>
      </c>
      <c r="E18" s="37">
        <f t="shared" si="0"/>
        <v>5.2</v>
      </c>
      <c r="F18" s="37">
        <f t="shared" si="1"/>
        <v>3.42</v>
      </c>
      <c r="G18" s="38">
        <f t="shared" si="2"/>
        <v>0.34230769230769231</v>
      </c>
      <c r="H18" s="38">
        <f t="shared" si="3"/>
        <v>0.65769230769230769</v>
      </c>
      <c r="I18" s="39">
        <f>'2. Volume di Vendita'!J19</f>
        <v>120</v>
      </c>
      <c r="J18" s="5">
        <v>5</v>
      </c>
      <c r="K18" s="41"/>
      <c r="L18" s="41"/>
      <c r="M18" s="41"/>
      <c r="N18" s="41"/>
      <c r="U18" s="51">
        <f t="shared" si="4"/>
        <v>120</v>
      </c>
      <c r="V18" s="51"/>
      <c r="W18" s="44">
        <f t="shared" si="5"/>
        <v>0.65769230769230769</v>
      </c>
      <c r="X18" s="44"/>
    </row>
    <row r="19" spans="1:24" ht="20" customHeight="1">
      <c r="A19" s="75"/>
      <c r="B19" s="36" t="str">
        <f>'1. Base'!B21</f>
        <v>Piatto 10</v>
      </c>
      <c r="C19" s="28">
        <f>'1. Base'!C21</f>
        <v>1.7</v>
      </c>
      <c r="D19" s="28">
        <f>'1. Base'!D21</f>
        <v>6.5</v>
      </c>
      <c r="E19" s="37">
        <f t="shared" si="0"/>
        <v>5.2</v>
      </c>
      <c r="F19" s="37">
        <f t="shared" si="1"/>
        <v>3.5</v>
      </c>
      <c r="G19" s="38">
        <f t="shared" si="2"/>
        <v>0.32692307692307693</v>
      </c>
      <c r="H19" s="38">
        <f t="shared" si="3"/>
        <v>0.67307692307692302</v>
      </c>
      <c r="I19" s="39">
        <f>'2. Volume di Vendita'!J20</f>
        <v>287</v>
      </c>
      <c r="J19" s="5">
        <v>3</v>
      </c>
      <c r="K19" s="41"/>
      <c r="L19" s="41"/>
      <c r="M19" s="41"/>
      <c r="N19" s="41"/>
      <c r="U19" s="51">
        <f t="shared" si="4"/>
        <v>287</v>
      </c>
      <c r="V19" s="51"/>
      <c r="W19" s="44">
        <f t="shared" si="5"/>
        <v>0.67307692307692302</v>
      </c>
      <c r="X19" s="44"/>
    </row>
    <row r="20" spans="1:24" ht="20" customHeight="1">
      <c r="A20" s="75"/>
      <c r="B20" s="36" t="str">
        <f>'1. Base'!B22</f>
        <v>Piatto 11</v>
      </c>
      <c r="C20" s="28">
        <f>'1. Base'!C22</f>
        <v>1.4</v>
      </c>
      <c r="D20" s="28">
        <f>'1. Base'!D22</f>
        <v>7</v>
      </c>
      <c r="E20" s="37">
        <f t="shared" si="0"/>
        <v>5.6</v>
      </c>
      <c r="F20" s="37">
        <f t="shared" si="1"/>
        <v>4.1999999999999993</v>
      </c>
      <c r="G20" s="38">
        <f t="shared" si="2"/>
        <v>0.25</v>
      </c>
      <c r="H20" s="38">
        <f t="shared" si="3"/>
        <v>0.74999999999999989</v>
      </c>
      <c r="I20" s="39">
        <f>'2. Volume di Vendita'!J21</f>
        <v>321</v>
      </c>
      <c r="J20" s="5">
        <v>4</v>
      </c>
      <c r="K20" s="41"/>
      <c r="L20" s="41"/>
      <c r="M20" s="41"/>
      <c r="N20" s="41"/>
      <c r="U20" s="51">
        <f t="shared" si="4"/>
        <v>321</v>
      </c>
      <c r="V20" s="51"/>
      <c r="W20" s="44">
        <f t="shared" si="5"/>
        <v>0.74999999999999989</v>
      </c>
      <c r="X20" s="44"/>
    </row>
    <row r="21" spans="1:24" ht="20" customHeight="1">
      <c r="A21" s="75"/>
      <c r="B21" s="36" t="str">
        <f>'1. Base'!B23</f>
        <v>Piatto 12</v>
      </c>
      <c r="C21" s="28">
        <f>'1. Base'!C23</f>
        <v>1.89</v>
      </c>
      <c r="D21" s="28">
        <f>'1. Base'!D23</f>
        <v>7</v>
      </c>
      <c r="E21" s="37">
        <f t="shared" si="0"/>
        <v>5.6</v>
      </c>
      <c r="F21" s="37">
        <f t="shared" si="1"/>
        <v>3.71</v>
      </c>
      <c r="G21" s="38">
        <f t="shared" si="2"/>
        <v>0.33750000000000002</v>
      </c>
      <c r="H21" s="38">
        <f t="shared" si="3"/>
        <v>0.66250000000000009</v>
      </c>
      <c r="I21" s="39">
        <f>'2. Volume di Vendita'!J22</f>
        <v>265</v>
      </c>
      <c r="J21" s="5">
        <v>2</v>
      </c>
      <c r="K21" s="41"/>
      <c r="L21" s="41"/>
      <c r="M21" s="41"/>
      <c r="N21" s="41"/>
      <c r="U21" s="51">
        <f t="shared" si="4"/>
        <v>265</v>
      </c>
      <c r="V21" s="51"/>
      <c r="W21" s="44">
        <f t="shared" si="5"/>
        <v>0.66250000000000009</v>
      </c>
      <c r="X21" s="44"/>
    </row>
    <row r="22" spans="1:24" ht="20" customHeight="1">
      <c r="A22" s="75"/>
      <c r="B22" s="36" t="str">
        <f>'1. Base'!B24</f>
        <v>Piatto 13</v>
      </c>
      <c r="C22" s="28">
        <f>'1. Base'!C24</f>
        <v>2.2000000000000002</v>
      </c>
      <c r="D22" s="28">
        <f>'1. Base'!D24</f>
        <v>7</v>
      </c>
      <c r="E22" s="37">
        <f t="shared" si="0"/>
        <v>5.6</v>
      </c>
      <c r="F22" s="37">
        <f t="shared" si="1"/>
        <v>3.3999999999999995</v>
      </c>
      <c r="G22" s="38">
        <f t="shared" si="2"/>
        <v>0.3928571428571429</v>
      </c>
      <c r="H22" s="38">
        <f t="shared" si="3"/>
        <v>0.6071428571428571</v>
      </c>
      <c r="I22" s="39">
        <f>'2. Volume di Vendita'!J23</f>
        <v>404</v>
      </c>
      <c r="J22" s="5">
        <v>2</v>
      </c>
      <c r="K22" s="41"/>
      <c r="L22" s="41"/>
      <c r="M22" s="41"/>
      <c r="N22" s="41"/>
      <c r="U22" s="51">
        <f t="shared" si="4"/>
        <v>404</v>
      </c>
      <c r="V22" s="51"/>
      <c r="W22" s="44">
        <f t="shared" si="5"/>
        <v>0.6071428571428571</v>
      </c>
      <c r="X22" s="44"/>
    </row>
    <row r="23" spans="1:24" ht="20" customHeight="1">
      <c r="A23" s="75"/>
      <c r="B23" s="36" t="str">
        <f>'1. Base'!B25</f>
        <v>Piatto 14</v>
      </c>
      <c r="C23" s="28">
        <f>'1. Base'!C25</f>
        <v>2.4</v>
      </c>
      <c r="D23" s="28">
        <f>'1. Base'!D25</f>
        <v>7</v>
      </c>
      <c r="E23" s="37">
        <f t="shared" si="0"/>
        <v>5.6</v>
      </c>
      <c r="F23" s="37">
        <f t="shared" si="1"/>
        <v>3.1999999999999997</v>
      </c>
      <c r="G23" s="38">
        <f t="shared" si="2"/>
        <v>0.4285714285714286</v>
      </c>
      <c r="H23" s="38">
        <f t="shared" si="3"/>
        <v>0.5714285714285714</v>
      </c>
      <c r="I23" s="39">
        <f>'2. Volume di Vendita'!J24</f>
        <v>300</v>
      </c>
      <c r="J23" s="5">
        <v>1</v>
      </c>
      <c r="K23" s="41"/>
      <c r="L23" s="41"/>
      <c r="M23" s="41"/>
      <c r="N23" s="41"/>
      <c r="P23" s="19" t="s">
        <v>6</v>
      </c>
      <c r="Q23" s="20">
        <v>0.2</v>
      </c>
      <c r="R23" s="19"/>
      <c r="U23" s="51">
        <f t="shared" si="4"/>
        <v>300</v>
      </c>
      <c r="V23" s="51"/>
      <c r="W23" s="44">
        <f t="shared" si="5"/>
        <v>0.5714285714285714</v>
      </c>
      <c r="X23" s="44"/>
    </row>
    <row r="24" spans="1:24" ht="20" customHeight="1">
      <c r="A24" s="75"/>
      <c r="B24" s="36" t="str">
        <f>'1. Base'!B26</f>
        <v>Piatto 15</v>
      </c>
      <c r="C24" s="28">
        <f>'1. Base'!C26</f>
        <v>1.87</v>
      </c>
      <c r="D24" s="28">
        <f>'1. Base'!D26</f>
        <v>7</v>
      </c>
      <c r="E24" s="37">
        <f t="shared" si="0"/>
        <v>5.6</v>
      </c>
      <c r="F24" s="37">
        <f t="shared" si="1"/>
        <v>3.7299999999999995</v>
      </c>
      <c r="G24" s="38">
        <f t="shared" si="2"/>
        <v>0.33392857142857146</v>
      </c>
      <c r="H24" s="38">
        <f t="shared" si="3"/>
        <v>0.66607142857142854</v>
      </c>
      <c r="I24" s="39">
        <f>'2. Volume di Vendita'!J25</f>
        <v>198</v>
      </c>
      <c r="J24" s="5">
        <v>5</v>
      </c>
      <c r="K24" s="41"/>
      <c r="L24" s="41"/>
      <c r="M24" s="41"/>
      <c r="N24" s="41"/>
      <c r="U24" s="51">
        <f t="shared" si="4"/>
        <v>198</v>
      </c>
      <c r="V24" s="51"/>
      <c r="W24" s="44">
        <f t="shared" si="5"/>
        <v>0.66607142857142854</v>
      </c>
      <c r="X24" s="44"/>
    </row>
    <row r="25" spans="1:24" ht="20" customHeight="1">
      <c r="A25" s="75"/>
      <c r="B25" s="36" t="str">
        <f>'1. Base'!B27</f>
        <v>Piatto 16</v>
      </c>
      <c r="C25" s="28">
        <f>'1. Base'!C27</f>
        <v>2.5</v>
      </c>
      <c r="D25" s="28">
        <f>'1. Base'!D27</f>
        <v>7.5</v>
      </c>
      <c r="E25" s="37">
        <f t="shared" si="0"/>
        <v>6</v>
      </c>
      <c r="F25" s="37">
        <f t="shared" si="1"/>
        <v>3.5</v>
      </c>
      <c r="G25" s="38">
        <f t="shared" si="2"/>
        <v>0.41666666666666669</v>
      </c>
      <c r="H25" s="38">
        <f t="shared" si="3"/>
        <v>0.58333333333333337</v>
      </c>
      <c r="I25" s="39">
        <f>'2. Volume di Vendita'!J26</f>
        <v>244</v>
      </c>
      <c r="J25" s="5">
        <v>3</v>
      </c>
      <c r="K25" s="41"/>
      <c r="L25" s="41"/>
      <c r="M25" s="41"/>
      <c r="N25" s="41"/>
      <c r="U25" s="51">
        <f t="shared" si="4"/>
        <v>244</v>
      </c>
      <c r="V25" s="51"/>
      <c r="W25" s="44">
        <f t="shared" si="5"/>
        <v>0.58333333333333337</v>
      </c>
      <c r="X25" s="44"/>
    </row>
    <row r="26" spans="1:24" ht="20" customHeight="1">
      <c r="A26" s="75"/>
      <c r="B26" s="36" t="str">
        <f>'1. Base'!B28</f>
        <v>Piatto 17</v>
      </c>
      <c r="C26" s="28">
        <f>'1. Base'!C28</f>
        <v>1.64</v>
      </c>
      <c r="D26" s="28">
        <f>'1. Base'!D28</f>
        <v>7.5</v>
      </c>
      <c r="E26" s="37">
        <f t="shared" si="0"/>
        <v>6</v>
      </c>
      <c r="F26" s="37">
        <f t="shared" si="1"/>
        <v>4.3600000000000003</v>
      </c>
      <c r="G26" s="38">
        <f t="shared" si="2"/>
        <v>0.27333333333333332</v>
      </c>
      <c r="H26" s="38">
        <f t="shared" si="3"/>
        <v>0.72666666666666668</v>
      </c>
      <c r="I26" s="39">
        <f>'2. Volume di Vendita'!J27</f>
        <v>277</v>
      </c>
      <c r="J26" s="5">
        <v>4</v>
      </c>
      <c r="K26" s="41"/>
      <c r="L26" s="41"/>
      <c r="M26" s="41"/>
      <c r="N26" s="41"/>
      <c r="U26" s="51">
        <f t="shared" si="4"/>
        <v>277</v>
      </c>
      <c r="V26" s="51"/>
      <c r="W26" s="44">
        <f t="shared" si="5"/>
        <v>0.72666666666666668</v>
      </c>
      <c r="X26" s="44"/>
    </row>
    <row r="27" spans="1:24" ht="20" customHeight="1">
      <c r="A27" s="75"/>
      <c r="B27" s="36" t="str">
        <f>'1. Base'!B29</f>
        <v>Piatto 18</v>
      </c>
      <c r="C27" s="28">
        <f>'1. Base'!C29</f>
        <v>1.48</v>
      </c>
      <c r="D27" s="28">
        <f>'1. Base'!D29</f>
        <v>7.5</v>
      </c>
      <c r="E27" s="37">
        <f t="shared" si="0"/>
        <v>6</v>
      </c>
      <c r="F27" s="37">
        <f t="shared" si="1"/>
        <v>4.5199999999999996</v>
      </c>
      <c r="G27" s="38">
        <f t="shared" si="2"/>
        <v>0.24666666666666667</v>
      </c>
      <c r="H27" s="38">
        <f t="shared" si="3"/>
        <v>0.7533333333333333</v>
      </c>
      <c r="I27" s="39">
        <f>'2. Volume di Vendita'!J28</f>
        <v>108</v>
      </c>
      <c r="J27" s="5">
        <v>3</v>
      </c>
      <c r="K27" s="41"/>
      <c r="L27" s="41"/>
      <c r="M27" s="41"/>
      <c r="N27" s="41"/>
      <c r="U27" s="51">
        <f t="shared" si="4"/>
        <v>108</v>
      </c>
      <c r="V27" s="51"/>
      <c r="W27" s="44">
        <f t="shared" si="5"/>
        <v>0.7533333333333333</v>
      </c>
      <c r="X27" s="44"/>
    </row>
    <row r="28" spans="1:24" ht="20" customHeight="1">
      <c r="A28" s="75"/>
      <c r="B28" s="36" t="str">
        <f>'1. Base'!B30</f>
        <v>Piatto 19</v>
      </c>
      <c r="C28" s="28">
        <f>'1. Base'!C30</f>
        <v>2.7</v>
      </c>
      <c r="D28" s="28">
        <f>'1. Base'!D30</f>
        <v>7.5</v>
      </c>
      <c r="E28" s="37">
        <f t="shared" si="0"/>
        <v>6</v>
      </c>
      <c r="F28" s="37">
        <f t="shared" si="1"/>
        <v>3.3</v>
      </c>
      <c r="G28" s="38">
        <f t="shared" si="2"/>
        <v>0.45</v>
      </c>
      <c r="H28" s="38">
        <f t="shared" si="3"/>
        <v>0.54999999999999993</v>
      </c>
      <c r="I28" s="39">
        <f>'2. Volume di Vendita'!J29</f>
        <v>388</v>
      </c>
      <c r="J28" s="5">
        <v>5</v>
      </c>
      <c r="K28" s="41"/>
      <c r="L28" s="41"/>
      <c r="M28" s="41"/>
      <c r="N28" s="41"/>
      <c r="U28" s="51">
        <f t="shared" si="4"/>
        <v>388</v>
      </c>
      <c r="V28" s="51"/>
      <c r="W28" s="44">
        <f t="shared" si="5"/>
        <v>0.54999999999999993</v>
      </c>
      <c r="X28" s="44"/>
    </row>
    <row r="29" spans="1:24" ht="20" customHeight="1" thickBot="1">
      <c r="A29" s="76"/>
      <c r="B29" s="45" t="str">
        <f>'1. Base'!B31</f>
        <v>Piatto 20</v>
      </c>
      <c r="C29" s="30">
        <f>'1. Base'!C31</f>
        <v>1.99</v>
      </c>
      <c r="D29" s="30">
        <f>'1. Base'!D31</f>
        <v>7.5</v>
      </c>
      <c r="E29" s="46">
        <f t="shared" si="0"/>
        <v>6</v>
      </c>
      <c r="F29" s="46">
        <f t="shared" si="1"/>
        <v>4.01</v>
      </c>
      <c r="G29" s="47">
        <f t="shared" si="2"/>
        <v>0.33166666666666667</v>
      </c>
      <c r="H29" s="47">
        <f t="shared" si="3"/>
        <v>0.66833333333333333</v>
      </c>
      <c r="I29" s="48">
        <f>'2. Volume di Vendita'!J30</f>
        <v>305</v>
      </c>
      <c r="J29" s="6">
        <v>1</v>
      </c>
      <c r="K29" s="41"/>
      <c r="L29" s="41"/>
      <c r="M29" s="41"/>
      <c r="N29" s="41"/>
      <c r="U29" s="51">
        <f t="shared" si="4"/>
        <v>305</v>
      </c>
      <c r="V29" s="51"/>
      <c r="W29" s="44">
        <f t="shared" si="5"/>
        <v>0.66833333333333333</v>
      </c>
      <c r="X29" s="44"/>
    </row>
  </sheetData>
  <mergeCells count="2">
    <mergeCell ref="A10:A29"/>
    <mergeCell ref="H3:K6"/>
  </mergeCells>
  <conditionalFormatting sqref="N10:N29 J30:N1048576 J9:N9 H1:H3 H7:H104857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:G104857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10:J2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Base</vt:lpstr>
      <vt:lpstr>2. Volume di Vendita</vt:lpstr>
      <vt:lpstr>3. StarDog</vt:lpstr>
      <vt:lpstr>4. Complessità Piatto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Hall, Alex</dc:creator>
  <cp:lastModifiedBy>Francesco Nardi</cp:lastModifiedBy>
  <dcterms:created xsi:type="dcterms:W3CDTF">2020-06-05T07:32:07Z</dcterms:created>
  <dcterms:modified xsi:type="dcterms:W3CDTF">2020-12-04T18:07:59Z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0x0101002977E2394B779242BB17127D470E3487</vt:lpwstr>
  </property>
</Properties>
</file>